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38-63524039 ...ocelových součástí výhybek a kolejnic OŘ OVA 2024 - MB\01_ZD 63524038\Díl 2 635xxxxx RD včetně příloh\"/>
    </mc:Choice>
  </mc:AlternateContent>
  <bookViews>
    <workbookView xWindow="0" yWindow="0" windowWidth="23040" windowHeight="9204" activeTab="1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-...'!$C$129:$K$970</definedName>
    <definedName name="_xlnm._FilterDatabase" localSheetId="2" hidden="1">'VON - Vedlejší a ostatní ...'!$C$116:$K$133</definedName>
    <definedName name="_xlnm.Print_Titles" localSheetId="0">'Rekapitulace stavby'!$92:$92</definedName>
    <definedName name="_xlnm.Print_Titles" localSheetId="1">'SO 01 - Práce a dodávky -...'!$129:$129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-...'!$C$82:$J$111,'SO 01 - Práce a dodávky -...'!$C$117:$K$970</definedName>
    <definedName name="_xlnm.Print_Area" localSheetId="2">'VON - Vedlejší a ostatní ...'!$C$4:$J$39,'VON - Vedlejší a ostatní ...'!$C$50:$J$76,'VON - Vedlejší a ostatní ...'!$C$82:$J$98,'VON - Vedlejší a ostatní ...'!$C$104:$K$133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113" i="3"/>
  <c r="J20" i="3"/>
  <c r="J18" i="3"/>
  <c r="E18" i="3"/>
  <c r="F114" i="3"/>
  <c r="J17" i="3"/>
  <c r="J12" i="3"/>
  <c r="J89" i="3"/>
  <c r="E7" i="3"/>
  <c r="E107" i="3" s="1"/>
  <c r="J37" i="2"/>
  <c r="J36" i="2"/>
  <c r="AY95" i="1"/>
  <c r="J35" i="2"/>
  <c r="AX95" i="1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63" i="2"/>
  <c r="BH963" i="2"/>
  <c r="BG963" i="2"/>
  <c r="BF963" i="2"/>
  <c r="T963" i="2"/>
  <c r="R963" i="2"/>
  <c r="P963" i="2"/>
  <c r="BI961" i="2"/>
  <c r="BH961" i="2"/>
  <c r="BG961" i="2"/>
  <c r="BF961" i="2"/>
  <c r="T961" i="2"/>
  <c r="R961" i="2"/>
  <c r="P961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4" i="2"/>
  <c r="BH944" i="2"/>
  <c r="BG944" i="2"/>
  <c r="BF944" i="2"/>
  <c r="T944" i="2"/>
  <c r="R944" i="2"/>
  <c r="P944" i="2"/>
  <c r="BI941" i="2"/>
  <c r="BH941" i="2"/>
  <c r="BG941" i="2"/>
  <c r="BF941" i="2"/>
  <c r="T941" i="2"/>
  <c r="R941" i="2"/>
  <c r="P941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29" i="2"/>
  <c r="BH929" i="2"/>
  <c r="BG929" i="2"/>
  <c r="BF929" i="2"/>
  <c r="T929" i="2"/>
  <c r="R929" i="2"/>
  <c r="P929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2" i="2"/>
  <c r="BH922" i="2"/>
  <c r="BG922" i="2"/>
  <c r="BF922" i="2"/>
  <c r="T922" i="2"/>
  <c r="R922" i="2"/>
  <c r="P922" i="2"/>
  <c r="BI919" i="2"/>
  <c r="BH919" i="2"/>
  <c r="BG919" i="2"/>
  <c r="BF919" i="2"/>
  <c r="T919" i="2"/>
  <c r="R919" i="2"/>
  <c r="P919" i="2"/>
  <c r="BI917" i="2"/>
  <c r="BH917" i="2"/>
  <c r="BG917" i="2"/>
  <c r="BF917" i="2"/>
  <c r="T917" i="2"/>
  <c r="R917" i="2"/>
  <c r="P917" i="2"/>
  <c r="BI914" i="2"/>
  <c r="BH914" i="2"/>
  <c r="BG914" i="2"/>
  <c r="BF914" i="2"/>
  <c r="T914" i="2"/>
  <c r="R914" i="2"/>
  <c r="P914" i="2"/>
  <c r="BI912" i="2"/>
  <c r="BH912" i="2"/>
  <c r="BG912" i="2"/>
  <c r="BF912" i="2"/>
  <c r="T912" i="2"/>
  <c r="R912" i="2"/>
  <c r="P912" i="2"/>
  <c r="BI910" i="2"/>
  <c r="BH910" i="2"/>
  <c r="BG910" i="2"/>
  <c r="BF910" i="2"/>
  <c r="T910" i="2"/>
  <c r="R910" i="2"/>
  <c r="P910" i="2"/>
  <c r="BI908" i="2"/>
  <c r="BH908" i="2"/>
  <c r="BG908" i="2"/>
  <c r="BF908" i="2"/>
  <c r="T908" i="2"/>
  <c r="R908" i="2"/>
  <c r="P908" i="2"/>
  <c r="BI906" i="2"/>
  <c r="BH906" i="2"/>
  <c r="BG906" i="2"/>
  <c r="BF906" i="2"/>
  <c r="T906" i="2"/>
  <c r="R906" i="2"/>
  <c r="P906" i="2"/>
  <c r="BI904" i="2"/>
  <c r="BH904" i="2"/>
  <c r="BG904" i="2"/>
  <c r="BF904" i="2"/>
  <c r="T904" i="2"/>
  <c r="R904" i="2"/>
  <c r="P904" i="2"/>
  <c r="BI902" i="2"/>
  <c r="BH902" i="2"/>
  <c r="BG902" i="2"/>
  <c r="BF902" i="2"/>
  <c r="T902" i="2"/>
  <c r="R902" i="2"/>
  <c r="P902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6" i="2"/>
  <c r="BH886" i="2"/>
  <c r="BG886" i="2"/>
  <c r="BF886" i="2"/>
  <c r="T886" i="2"/>
  <c r="R886" i="2"/>
  <c r="P886" i="2"/>
  <c r="BI884" i="2"/>
  <c r="BH884" i="2"/>
  <c r="BG884" i="2"/>
  <c r="BF884" i="2"/>
  <c r="T884" i="2"/>
  <c r="R884" i="2"/>
  <c r="P884" i="2"/>
  <c r="BI882" i="2"/>
  <c r="BH882" i="2"/>
  <c r="BG882" i="2"/>
  <c r="BF882" i="2"/>
  <c r="T882" i="2"/>
  <c r="R882" i="2"/>
  <c r="P882" i="2"/>
  <c r="BI879" i="2"/>
  <c r="BH879" i="2"/>
  <c r="BG879" i="2"/>
  <c r="BF879" i="2"/>
  <c r="T879" i="2"/>
  <c r="R879" i="2"/>
  <c r="P879" i="2"/>
  <c r="BI877" i="2"/>
  <c r="BH877" i="2"/>
  <c r="BG877" i="2"/>
  <c r="BF877" i="2"/>
  <c r="T877" i="2"/>
  <c r="R877" i="2"/>
  <c r="P877" i="2"/>
  <c r="BI875" i="2"/>
  <c r="BH875" i="2"/>
  <c r="BG875" i="2"/>
  <c r="BF875" i="2"/>
  <c r="T875" i="2"/>
  <c r="R875" i="2"/>
  <c r="P875" i="2"/>
  <c r="BI873" i="2"/>
  <c r="BH873" i="2"/>
  <c r="BG873" i="2"/>
  <c r="BF873" i="2"/>
  <c r="T873" i="2"/>
  <c r="R873" i="2"/>
  <c r="P873" i="2"/>
  <c r="BI871" i="2"/>
  <c r="BH871" i="2"/>
  <c r="BG871" i="2"/>
  <c r="BF871" i="2"/>
  <c r="T871" i="2"/>
  <c r="R871" i="2"/>
  <c r="P871" i="2"/>
  <c r="BI869" i="2"/>
  <c r="BH869" i="2"/>
  <c r="BG869" i="2"/>
  <c r="BF869" i="2"/>
  <c r="T869" i="2"/>
  <c r="R869" i="2"/>
  <c r="P869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38" i="2"/>
  <c r="BH838" i="2"/>
  <c r="BG838" i="2"/>
  <c r="BF838" i="2"/>
  <c r="T838" i="2"/>
  <c r="R838" i="2"/>
  <c r="P838" i="2"/>
  <c r="BI836" i="2"/>
  <c r="BH836" i="2"/>
  <c r="BG836" i="2"/>
  <c r="BF836" i="2"/>
  <c r="T836" i="2"/>
  <c r="R836" i="2"/>
  <c r="P836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8" i="2"/>
  <c r="BH818" i="2"/>
  <c r="BG818" i="2"/>
  <c r="BF818" i="2"/>
  <c r="T818" i="2"/>
  <c r="R818" i="2"/>
  <c r="P818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80" i="2"/>
  <c r="BH780" i="2"/>
  <c r="BG780" i="2"/>
  <c r="BF780" i="2"/>
  <c r="T780" i="2"/>
  <c r="R780" i="2"/>
  <c r="P780" i="2"/>
  <c r="BI778" i="2"/>
  <c r="BH778" i="2"/>
  <c r="BG778" i="2"/>
  <c r="BF778" i="2"/>
  <c r="T778" i="2"/>
  <c r="R778" i="2"/>
  <c r="P778" i="2"/>
  <c r="BI776" i="2"/>
  <c r="BH776" i="2"/>
  <c r="BG776" i="2"/>
  <c r="BF776" i="2"/>
  <c r="T776" i="2"/>
  <c r="R776" i="2"/>
  <c r="P776" i="2"/>
  <c r="BI774" i="2"/>
  <c r="BH774" i="2"/>
  <c r="BG774" i="2"/>
  <c r="BF774" i="2"/>
  <c r="T774" i="2"/>
  <c r="R774" i="2"/>
  <c r="P774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62" i="2"/>
  <c r="BH762" i="2"/>
  <c r="BG762" i="2"/>
  <c r="BF762" i="2"/>
  <c r="T762" i="2"/>
  <c r="R762" i="2"/>
  <c r="P762" i="2"/>
  <c r="BI760" i="2"/>
  <c r="BH760" i="2"/>
  <c r="BG760" i="2"/>
  <c r="BF760" i="2"/>
  <c r="T760" i="2"/>
  <c r="R760" i="2"/>
  <c r="P760" i="2"/>
  <c r="BI758" i="2"/>
  <c r="BH758" i="2"/>
  <c r="BG758" i="2"/>
  <c r="BF758" i="2"/>
  <c r="T758" i="2"/>
  <c r="R758" i="2"/>
  <c r="P758" i="2"/>
  <c r="BI756" i="2"/>
  <c r="BH756" i="2"/>
  <c r="BG756" i="2"/>
  <c r="BF756" i="2"/>
  <c r="T756" i="2"/>
  <c r="R756" i="2"/>
  <c r="P756" i="2"/>
  <c r="BI753" i="2"/>
  <c r="BH753" i="2"/>
  <c r="BG753" i="2"/>
  <c r="BF753" i="2"/>
  <c r="T753" i="2"/>
  <c r="R753" i="2"/>
  <c r="P753" i="2"/>
  <c r="BI750" i="2"/>
  <c r="BH750" i="2"/>
  <c r="BG750" i="2"/>
  <c r="BF750" i="2"/>
  <c r="T750" i="2"/>
  <c r="R750" i="2"/>
  <c r="P750" i="2"/>
  <c r="BI747" i="2"/>
  <c r="BH747" i="2"/>
  <c r="BG747" i="2"/>
  <c r="BF747" i="2"/>
  <c r="T747" i="2"/>
  <c r="R747" i="2"/>
  <c r="P747" i="2"/>
  <c r="BI744" i="2"/>
  <c r="BH744" i="2"/>
  <c r="BG744" i="2"/>
  <c r="BF744" i="2"/>
  <c r="T744" i="2"/>
  <c r="R744" i="2"/>
  <c r="P744" i="2"/>
  <c r="BI741" i="2"/>
  <c r="BH741" i="2"/>
  <c r="BG741" i="2"/>
  <c r="BF741" i="2"/>
  <c r="T741" i="2"/>
  <c r="R741" i="2"/>
  <c r="P741" i="2"/>
  <c r="BI738" i="2"/>
  <c r="BH738" i="2"/>
  <c r="BG738" i="2"/>
  <c r="BF738" i="2"/>
  <c r="T738" i="2"/>
  <c r="R738" i="2"/>
  <c r="P738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6" i="2"/>
  <c r="BH716" i="2"/>
  <c r="BG716" i="2"/>
  <c r="BF716" i="2"/>
  <c r="T716" i="2"/>
  <c r="R716" i="2"/>
  <c r="P716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5" i="2"/>
  <c r="BH605" i="2"/>
  <c r="BG605" i="2"/>
  <c r="BF605" i="2"/>
  <c r="T605" i="2"/>
  <c r="R605" i="2"/>
  <c r="P605" i="2"/>
  <c r="BI603" i="2"/>
  <c r="BH603" i="2"/>
  <c r="BG603" i="2"/>
  <c r="BF603" i="2"/>
  <c r="T603" i="2"/>
  <c r="R603" i="2"/>
  <c r="P603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J127" i="2"/>
  <c r="F126" i="2"/>
  <c r="F124" i="2"/>
  <c r="E122" i="2"/>
  <c r="J92" i="2"/>
  <c r="F91" i="2"/>
  <c r="F89" i="2"/>
  <c r="E87" i="2"/>
  <c r="J21" i="2"/>
  <c r="E21" i="2"/>
  <c r="J126" i="2" s="1"/>
  <c r="J20" i="2"/>
  <c r="J18" i="2"/>
  <c r="E18" i="2"/>
  <c r="F92" i="2"/>
  <c r="J17" i="2"/>
  <c r="J12" i="2"/>
  <c r="J124" i="2"/>
  <c r="E7" i="2"/>
  <c r="E85" i="2"/>
  <c r="L90" i="1"/>
  <c r="AM90" i="1"/>
  <c r="AM89" i="1"/>
  <c r="L89" i="1"/>
  <c r="AM87" i="1"/>
  <c r="L87" i="1"/>
  <c r="L85" i="1"/>
  <c r="L84" i="1"/>
  <c r="J969" i="2"/>
  <c r="J963" i="2"/>
  <c r="BK959" i="2"/>
  <c r="BK936" i="2"/>
  <c r="BK910" i="2"/>
  <c r="BK894" i="2"/>
  <c r="J877" i="2"/>
  <c r="BK856" i="2"/>
  <c r="J834" i="2"/>
  <c r="J810" i="2"/>
  <c r="J798" i="2"/>
  <c r="BK784" i="2"/>
  <c r="BK776" i="2"/>
  <c r="BK766" i="2"/>
  <c r="BK722" i="2"/>
  <c r="BK698" i="2"/>
  <c r="J685" i="2"/>
  <c r="BK675" i="2"/>
  <c r="BK389" i="2"/>
  <c r="BK373" i="2"/>
  <c r="BK361" i="2"/>
  <c r="BK351" i="2"/>
  <c r="BK343" i="2"/>
  <c r="J325" i="2"/>
  <c r="J313" i="2"/>
  <c r="BK281" i="2"/>
  <c r="BK249" i="2"/>
  <c r="BK242" i="2"/>
  <c r="BK215" i="2"/>
  <c r="J191" i="2"/>
  <c r="J179" i="2"/>
  <c r="BK143" i="2"/>
  <c r="BK631" i="2"/>
  <c r="J627" i="2"/>
  <c r="J623" i="2"/>
  <c r="J621" i="2"/>
  <c r="BK615" i="2"/>
  <c r="J611" i="2"/>
  <c r="BK605" i="2"/>
  <c r="J599" i="2"/>
  <c r="J595" i="2"/>
  <c r="BK587" i="2"/>
  <c r="J579" i="2"/>
  <c r="BK575" i="2"/>
  <c r="BK569" i="2"/>
  <c r="BK561" i="2"/>
  <c r="BK553" i="2"/>
  <c r="J544" i="2"/>
  <c r="BK538" i="2"/>
  <c r="BK532" i="2"/>
  <c r="BK523" i="2"/>
  <c r="BK513" i="2"/>
  <c r="J507" i="2"/>
  <c r="BK501" i="2"/>
  <c r="BK495" i="2"/>
  <c r="J489" i="2"/>
  <c r="J480" i="2"/>
  <c r="BK471" i="2"/>
  <c r="BK465" i="2"/>
  <c r="BK459" i="2"/>
  <c r="J456" i="2"/>
  <c r="J450" i="2"/>
  <c r="J444" i="2"/>
  <c r="BK439" i="2"/>
  <c r="BK433" i="2"/>
  <c r="BK424" i="2"/>
  <c r="BK415" i="2"/>
  <c r="J409" i="2"/>
  <c r="BK406" i="2"/>
  <c r="BK400" i="2"/>
  <c r="BK391" i="2"/>
  <c r="J377" i="2"/>
  <c r="BK367" i="2"/>
  <c r="J363" i="2"/>
  <c r="J361" i="2"/>
  <c r="BK341" i="2"/>
  <c r="BK311" i="2"/>
  <c r="BK293" i="2"/>
  <c r="J279" i="2"/>
  <c r="BK269" i="2"/>
  <c r="J267" i="2"/>
  <c r="BK245" i="2"/>
  <c r="BK239" i="2"/>
  <c r="BK227" i="2"/>
  <c r="BK218" i="2"/>
  <c r="J212" i="2"/>
  <c r="J206" i="2"/>
  <c r="BK200" i="2"/>
  <c r="BK191" i="2"/>
  <c r="J188" i="2"/>
  <c r="BK173" i="2"/>
  <c r="BK161" i="2"/>
  <c r="BK149" i="2"/>
  <c r="J143" i="2"/>
  <c r="J959" i="2"/>
  <c r="J950" i="2"/>
  <c r="J941" i="2"/>
  <c r="BK934" i="2"/>
  <c r="BK927" i="2"/>
  <c r="J910" i="2"/>
  <c r="BK902" i="2"/>
  <c r="BK898" i="2"/>
  <c r="J890" i="2"/>
  <c r="J886" i="2"/>
  <c r="BK864" i="2"/>
  <c r="J846" i="2"/>
  <c r="J830" i="2"/>
  <c r="BK820" i="2"/>
  <c r="J816" i="2"/>
  <c r="BK806" i="2"/>
  <c r="J796" i="2"/>
  <c r="BK774" i="2"/>
  <c r="J770" i="2"/>
  <c r="BK764" i="2"/>
  <c r="BK760" i="2"/>
  <c r="BK744" i="2"/>
  <c r="BK738" i="2"/>
  <c r="BK733" i="2"/>
  <c r="BK728" i="2"/>
  <c r="BK716" i="2"/>
  <c r="BK701" i="2"/>
  <c r="J692" i="2"/>
  <c r="J683" i="2"/>
  <c r="BK679" i="2"/>
  <c r="J665" i="2"/>
  <c r="BK659" i="2"/>
  <c r="J653" i="2"/>
  <c r="BK649" i="2"/>
  <c r="BK645" i="2"/>
  <c r="BK641" i="2"/>
  <c r="J637" i="2"/>
  <c r="J633" i="2"/>
  <c r="J619" i="2"/>
  <c r="BK609" i="2"/>
  <c r="BK603" i="2"/>
  <c r="BK599" i="2"/>
  <c r="BK595" i="2"/>
  <c r="J591" i="2"/>
  <c r="J587" i="2"/>
  <c r="BK583" i="2"/>
  <c r="BK579" i="2"/>
  <c r="J575" i="2"/>
  <c r="BK565" i="2"/>
  <c r="J559" i="2"/>
  <c r="J547" i="2"/>
  <c r="BK541" i="2"/>
  <c r="BK521" i="2"/>
  <c r="J504" i="2"/>
  <c r="BK486" i="2"/>
  <c r="BK468" i="2"/>
  <c r="J433" i="2"/>
  <c r="BK427" i="2"/>
  <c r="BK409" i="2"/>
  <c r="J400" i="2"/>
  <c r="J391" i="2"/>
  <c r="BK385" i="2"/>
  <c r="BK379" i="2"/>
  <c r="J373" i="2"/>
  <c r="BK333" i="2"/>
  <c r="BK327" i="2"/>
  <c r="J317" i="2"/>
  <c r="J307" i="2"/>
  <c r="J301" i="2"/>
  <c r="J293" i="2"/>
  <c r="BK277" i="2"/>
  <c r="BK271" i="2"/>
  <c r="BK263" i="2"/>
  <c r="J253" i="2"/>
  <c r="J230" i="2"/>
  <c r="BK185" i="2"/>
  <c r="J155" i="2"/>
  <c r="J138" i="2"/>
  <c r="BK938" i="2"/>
  <c r="BK922" i="2"/>
  <c r="J914" i="2"/>
  <c r="J894" i="2"/>
  <c r="J871" i="2"/>
  <c r="BK858" i="2"/>
  <c r="BK848" i="2"/>
  <c r="BK822" i="2"/>
  <c r="BK810" i="2"/>
  <c r="BK790" i="2"/>
  <c r="J764" i="2"/>
  <c r="BK756" i="2"/>
  <c r="J731" i="2"/>
  <c r="J713" i="2"/>
  <c r="J687" i="2"/>
  <c r="BK663" i="2"/>
  <c r="BK257" i="2"/>
  <c r="BK230" i="2"/>
  <c r="J209" i="2"/>
  <c r="J176" i="2"/>
  <c r="J164" i="2"/>
  <c r="J135" i="2"/>
  <c r="J947" i="2"/>
  <c r="BK929" i="2"/>
  <c r="J908" i="2"/>
  <c r="J892" i="2"/>
  <c r="BK877" i="2"/>
  <c r="BK869" i="2"/>
  <c r="J858" i="2"/>
  <c r="BK834" i="2"/>
  <c r="BK826" i="2"/>
  <c r="BK814" i="2"/>
  <c r="BK798" i="2"/>
  <c r="BK786" i="2"/>
  <c r="J774" i="2"/>
  <c r="J741" i="2"/>
  <c r="J733" i="2"/>
  <c r="J704" i="2"/>
  <c r="J675" i="2"/>
  <c r="BK667" i="2"/>
  <c r="J657" i="2"/>
  <c r="J649" i="2"/>
  <c r="J643" i="2"/>
  <c r="BK635" i="2"/>
  <c r="BK623" i="2"/>
  <c r="BK611" i="2"/>
  <c r="J583" i="2"/>
  <c r="BK571" i="2"/>
  <c r="J561" i="2"/>
  <c r="BK547" i="2"/>
  <c r="BK526" i="2"/>
  <c r="BK519" i="2"/>
  <c r="BK507" i="2"/>
  <c r="J486" i="2"/>
  <c r="BK474" i="2"/>
  <c r="BK447" i="2"/>
  <c r="J418" i="2"/>
  <c r="BK395" i="2"/>
  <c r="BK371" i="2"/>
  <c r="J351" i="2"/>
  <c r="J341" i="2"/>
  <c r="J333" i="2"/>
  <c r="J327" i="2"/>
  <c r="J315" i="2"/>
  <c r="J299" i="2"/>
  <c r="J285" i="2"/>
  <c r="BK273" i="2"/>
  <c r="BK130" i="3"/>
  <c r="BK123" i="3"/>
  <c r="J130" i="3"/>
  <c r="J121" i="3"/>
  <c r="J967" i="2"/>
  <c r="BK963" i="2"/>
  <c r="BK956" i="2"/>
  <c r="BK912" i="2"/>
  <c r="BK884" i="2"/>
  <c r="J873" i="2"/>
  <c r="J852" i="2"/>
  <c r="J836" i="2"/>
  <c r="J804" i="2"/>
  <c r="J794" i="2"/>
  <c r="J780" i="2"/>
  <c r="J772" i="2"/>
  <c r="BK753" i="2"/>
  <c r="BK719" i="2"/>
  <c r="J689" i="2"/>
  <c r="J677" i="2"/>
  <c r="J663" i="2"/>
  <c r="BK375" i="2"/>
  <c r="BK365" i="2"/>
  <c r="J357" i="2"/>
  <c r="BK347" i="2"/>
  <c r="BK337" i="2"/>
  <c r="BK315" i="2"/>
  <c r="BK285" i="2"/>
  <c r="J265" i="2"/>
  <c r="J251" i="2"/>
  <c r="J239" i="2"/>
  <c r="BK206" i="2"/>
  <c r="BK188" i="2"/>
  <c r="J158" i="2"/>
  <c r="J519" i="2"/>
  <c r="BK489" i="2"/>
  <c r="J471" i="2"/>
  <c r="BK444" i="2"/>
  <c r="BK430" i="2"/>
  <c r="J406" i="2"/>
  <c r="BK397" i="2"/>
  <c r="BK387" i="2"/>
  <c r="J381" i="2"/>
  <c r="J375" i="2"/>
  <c r="BK353" i="2"/>
  <c r="BK329" i="2"/>
  <c r="J323" i="2"/>
  <c r="BK313" i="2"/>
  <c r="BK305" i="2"/>
  <c r="J297" i="2"/>
  <c r="J289" i="2"/>
  <c r="J275" i="2"/>
  <c r="J269" i="2"/>
  <c r="BK259" i="2"/>
  <c r="J247" i="2"/>
  <c r="BK212" i="2"/>
  <c r="BK164" i="2"/>
  <c r="J140" i="2"/>
  <c r="BK944" i="2"/>
  <c r="J924" i="2"/>
  <c r="J917" i="2"/>
  <c r="J906" i="2"/>
  <c r="BK879" i="2"/>
  <c r="J862" i="2"/>
  <c r="BK852" i="2"/>
  <c r="BK828" i="2"/>
  <c r="J818" i="2"/>
  <c r="J792" i="2"/>
  <c r="BK762" i="2"/>
  <c r="J747" i="2"/>
  <c r="J722" i="2"/>
  <c r="BK677" i="2"/>
  <c r="J263" i="2"/>
  <c r="J255" i="2"/>
  <c r="BK224" i="2"/>
  <c r="BK203" i="2"/>
  <c r="J173" i="2"/>
  <c r="BK146" i="2"/>
  <c r="BK133" i="2"/>
  <c r="BK941" i="2"/>
  <c r="BK919" i="2"/>
  <c r="BK904" i="2"/>
  <c r="BK890" i="2"/>
  <c r="J884" i="2"/>
  <c r="BK871" i="2"/>
  <c r="J860" i="2"/>
  <c r="J842" i="2"/>
  <c r="J832" i="2"/>
  <c r="BK816" i="2"/>
  <c r="J802" i="2"/>
  <c r="J790" i="2"/>
  <c r="BK780" i="2"/>
  <c r="BK750" i="2"/>
  <c r="J710" i="2"/>
  <c r="J701" i="2"/>
  <c r="J673" i="2"/>
  <c r="BK665" i="2"/>
  <c r="BK653" i="2"/>
  <c r="J645" i="2"/>
  <c r="J639" i="2"/>
  <c r="BK625" i="2"/>
  <c r="J613" i="2"/>
  <c r="J607" i="2"/>
  <c r="J589" i="2"/>
  <c r="J567" i="2"/>
  <c r="BK559" i="2"/>
  <c r="J538" i="2"/>
  <c r="J523" i="2"/>
  <c r="J513" i="2"/>
  <c r="BK498" i="2"/>
  <c r="BK480" i="2"/>
  <c r="J459" i="2"/>
  <c r="BK436" i="2"/>
  <c r="BK412" i="2"/>
  <c r="J379" i="2"/>
  <c r="BK355" i="2"/>
  <c r="J349" i="2"/>
  <c r="BK345" i="2"/>
  <c r="BK339" i="2"/>
  <c r="BK331" i="2"/>
  <c r="J321" i="2"/>
  <c r="J309" i="2"/>
  <c r="BK297" i="2"/>
  <c r="BK283" i="2"/>
  <c r="J277" i="2"/>
  <c r="BK119" i="3"/>
  <c r="J123" i="3"/>
  <c r="BK967" i="2"/>
  <c r="J965" i="2"/>
  <c r="BK961" i="2"/>
  <c r="J938" i="2"/>
  <c r="BK914" i="2"/>
  <c r="J896" i="2"/>
  <c r="J879" i="2"/>
  <c r="BK862" i="2"/>
  <c r="BK846" i="2"/>
  <c r="BK824" i="2"/>
  <c r="BK802" i="2"/>
  <c r="BK796" i="2"/>
  <c r="J782" i="2"/>
  <c r="BK768" i="2"/>
  <c r="BK747" i="2"/>
  <c r="BK713" i="2"/>
  <c r="BK695" i="2"/>
  <c r="BK683" i="2"/>
  <c r="BK673" i="2"/>
  <c r="BK381" i="2"/>
  <c r="J371" i="2"/>
  <c r="BK363" i="2"/>
  <c r="J353" i="2"/>
  <c r="J345" i="2"/>
  <c r="BK323" i="2"/>
  <c r="J305" i="2"/>
  <c r="BK275" i="2"/>
  <c r="J261" i="2"/>
  <c r="BK247" i="2"/>
  <c r="J233" i="2"/>
  <c r="J197" i="2"/>
  <c r="BK182" i="2"/>
  <c r="J133" i="2"/>
  <c r="BK629" i="2"/>
  <c r="J625" i="2"/>
  <c r="BK621" i="2"/>
  <c r="J617" i="2"/>
  <c r="BK613" i="2"/>
  <c r="BK607" i="2"/>
  <c r="J603" i="2"/>
  <c r="J597" i="2"/>
  <c r="J593" i="2"/>
  <c r="J585" i="2"/>
  <c r="BK577" i="2"/>
  <c r="BK573" i="2"/>
  <c r="J571" i="2"/>
  <c r="BK567" i="2"/>
  <c r="BK556" i="2"/>
  <c r="BK550" i="2"/>
  <c r="J541" i="2"/>
  <c r="J535" i="2"/>
  <c r="J529" i="2"/>
  <c r="J526" i="2"/>
  <c r="J516" i="2"/>
  <c r="BK504" i="2"/>
  <c r="J498" i="2"/>
  <c r="BK492" i="2"/>
  <c r="BK483" i="2"/>
  <c r="BK477" i="2"/>
  <c r="J468" i="2"/>
  <c r="BK462" i="2"/>
  <c r="BK456" i="2"/>
  <c r="BK453" i="2"/>
  <c r="J447" i="2"/>
  <c r="BK441" i="2"/>
  <c r="J436" i="2"/>
  <c r="J430" i="2"/>
  <c r="J427" i="2"/>
  <c r="BK421" i="2"/>
  <c r="J412" i="2"/>
  <c r="J403" i="2"/>
  <c r="J397" i="2"/>
  <c r="BK393" i="2"/>
  <c r="BK383" i="2"/>
  <c r="BK369" i="2"/>
  <c r="J365" i="2"/>
  <c r="BK359" i="2"/>
  <c r="BK335" i="2"/>
  <c r="BK309" i="2"/>
  <c r="BK307" i="2"/>
  <c r="BK289" i="2"/>
  <c r="J271" i="2"/>
  <c r="BK261" i="2"/>
  <c r="J242" i="2"/>
  <c r="J236" i="2"/>
  <c r="J224" i="2"/>
  <c r="J215" i="2"/>
  <c r="BK209" i="2"/>
  <c r="J203" i="2"/>
  <c r="BK194" i="2"/>
  <c r="J182" i="2"/>
  <c r="BK176" i="2"/>
  <c r="BK170" i="2"/>
  <c r="BK158" i="2"/>
  <c r="J146" i="2"/>
  <c r="BK135" i="2"/>
  <c r="J956" i="2"/>
  <c r="BK953" i="2"/>
  <c r="J944" i="2"/>
  <c r="J936" i="2"/>
  <c r="J929" i="2"/>
  <c r="BK924" i="2"/>
  <c r="BK908" i="2"/>
  <c r="BK906" i="2"/>
  <c r="BK900" i="2"/>
  <c r="BK896" i="2"/>
  <c r="BK888" i="2"/>
  <c r="BK882" i="2"/>
  <c r="J848" i="2"/>
  <c r="BK842" i="2"/>
  <c r="BK832" i="2"/>
  <c r="J828" i="2"/>
  <c r="BK818" i="2"/>
  <c r="BK812" i="2"/>
  <c r="BK804" i="2"/>
  <c r="J784" i="2"/>
  <c r="BK772" i="2"/>
  <c r="J768" i="2"/>
  <c r="J766" i="2"/>
  <c r="J762" i="2"/>
  <c r="J753" i="2"/>
  <c r="BK741" i="2"/>
  <c r="BK735" i="2"/>
  <c r="BK731" i="2"/>
  <c r="J725" i="2"/>
  <c r="BK704" i="2"/>
  <c r="J698" i="2"/>
  <c r="BK685" i="2"/>
  <c r="BK681" i="2"/>
  <c r="BK671" i="2"/>
  <c r="BK661" i="2"/>
  <c r="BK657" i="2"/>
  <c r="J655" i="2"/>
  <c r="BK651" i="2"/>
  <c r="J647" i="2"/>
  <c r="BK643" i="2"/>
  <c r="BK639" i="2"/>
  <c r="J635" i="2"/>
  <c r="J631" i="2"/>
  <c r="J629" i="2"/>
  <c r="J615" i="2"/>
  <c r="J605" i="2"/>
  <c r="J601" i="2"/>
  <c r="BK597" i="2"/>
  <c r="BK593" i="2"/>
  <c r="BK589" i="2"/>
  <c r="BK585" i="2"/>
  <c r="J581" i="2"/>
  <c r="J577" i="2"/>
  <c r="J569" i="2"/>
  <c r="J563" i="2"/>
  <c r="J556" i="2"/>
  <c r="BK544" i="2"/>
  <c r="BK535" i="2"/>
  <c r="J510" i="2"/>
  <c r="J492" i="2"/>
  <c r="J474" i="2"/>
  <c r="J453" i="2"/>
  <c r="J439" i="2"/>
  <c r="J421" i="2"/>
  <c r="BK418" i="2"/>
  <c r="BK403" i="2"/>
  <c r="J395" i="2"/>
  <c r="J389" i="2"/>
  <c r="J383" i="2"/>
  <c r="BK377" i="2"/>
  <c r="BK357" i="2"/>
  <c r="J331" i="2"/>
  <c r="BK325" i="2"/>
  <c r="BK321" i="2"/>
  <c r="J311" i="2"/>
  <c r="BK303" i="2"/>
  <c r="BK295" i="2"/>
  <c r="J291" i="2"/>
  <c r="J287" i="2"/>
  <c r="J273" i="2"/>
  <c r="BK265" i="2"/>
  <c r="J257" i="2"/>
  <c r="BK233" i="2"/>
  <c r="BK197" i="2"/>
  <c r="J161" i="2"/>
  <c r="J149" i="2"/>
  <c r="BK947" i="2"/>
  <c r="J932" i="2"/>
  <c r="J919" i="2"/>
  <c r="J912" i="2"/>
  <c r="BK892" i="2"/>
  <c r="J869" i="2"/>
  <c r="J856" i="2"/>
  <c r="BK844" i="2"/>
  <c r="J820" i="2"/>
  <c r="J808" i="2"/>
  <c r="BK782" i="2"/>
  <c r="J758" i="2"/>
  <c r="J750" i="2"/>
  <c r="BK725" i="2"/>
  <c r="BK710" i="2"/>
  <c r="J679" i="2"/>
  <c r="BK251" i="2"/>
  <c r="BK236" i="2"/>
  <c r="J218" i="2"/>
  <c r="BK179" i="2"/>
  <c r="J167" i="2"/>
  <c r="BK140" i="2"/>
  <c r="BK950" i="2"/>
  <c r="BK932" i="2"/>
  <c r="BK917" i="2"/>
  <c r="J898" i="2"/>
  <c r="BK886" i="2"/>
  <c r="BK875" i="2"/>
  <c r="J864" i="2"/>
  <c r="J844" i="2"/>
  <c r="J838" i="2"/>
  <c r="BK830" i="2"/>
  <c r="J822" i="2"/>
  <c r="J806" i="2"/>
  <c r="BK792" i="2"/>
  <c r="BK778" i="2"/>
  <c r="BK758" i="2"/>
  <c r="J738" i="2"/>
  <c r="J719" i="2"/>
  <c r="J695" i="2"/>
  <c r="J671" i="2"/>
  <c r="J661" i="2"/>
  <c r="J651" i="2"/>
  <c r="J641" i="2"/>
  <c r="BK633" i="2"/>
  <c r="BK617" i="2"/>
  <c r="BK601" i="2"/>
  <c r="J573" i="2"/>
  <c r="BK563" i="2"/>
  <c r="J553" i="2"/>
  <c r="J532" i="2"/>
  <c r="J521" i="2"/>
  <c r="BK510" i="2"/>
  <c r="J495" i="2"/>
  <c r="J477" i="2"/>
  <c r="J462" i="2"/>
  <c r="J441" i="2"/>
  <c r="J415" i="2"/>
  <c r="J385" i="2"/>
  <c r="J359" i="2"/>
  <c r="J343" i="2"/>
  <c r="J337" i="2"/>
  <c r="J329" i="2"/>
  <c r="BK317" i="2"/>
  <c r="BK301" i="2"/>
  <c r="BK291" i="2"/>
  <c r="J281" i="2"/>
  <c r="BK267" i="2"/>
  <c r="J127" i="3"/>
  <c r="BK121" i="3"/>
  <c r="BK125" i="3"/>
  <c r="BK969" i="2"/>
  <c r="BK965" i="2"/>
  <c r="J961" i="2"/>
  <c r="J953" i="2"/>
  <c r="J922" i="2"/>
  <c r="J900" i="2"/>
  <c r="J882" i="2"/>
  <c r="J866" i="2"/>
  <c r="BK838" i="2"/>
  <c r="J814" i="2"/>
  <c r="BK800" i="2"/>
  <c r="J788" i="2"/>
  <c r="J778" i="2"/>
  <c r="BK770" i="2"/>
  <c r="J744" i="2"/>
  <c r="J707" i="2"/>
  <c r="BK692" i="2"/>
  <c r="J681" i="2"/>
  <c r="J667" i="2"/>
  <c r="J387" i="2"/>
  <c r="J367" i="2"/>
  <c r="J355" i="2"/>
  <c r="BK349" i="2"/>
  <c r="J339" i="2"/>
  <c r="BK319" i="2"/>
  <c r="BK299" i="2"/>
  <c r="J283" i="2"/>
  <c r="BK253" i="2"/>
  <c r="J245" i="2"/>
  <c r="BK221" i="2"/>
  <c r="J194" i="2"/>
  <c r="J185" i="2"/>
  <c r="J152" i="2"/>
  <c r="BK255" i="2"/>
  <c r="J227" i="2"/>
  <c r="BK167" i="2"/>
  <c r="BK152" i="2"/>
  <c r="AS94" i="1"/>
  <c r="J904" i="2"/>
  <c r="J875" i="2"/>
  <c r="BK860" i="2"/>
  <c r="BK850" i="2"/>
  <c r="J826" i="2"/>
  <c r="J812" i="2"/>
  <c r="BK794" i="2"/>
  <c r="J786" i="2"/>
  <c r="J760" i="2"/>
  <c r="J728" i="2"/>
  <c r="J716" i="2"/>
  <c r="BK689" i="2"/>
  <c r="BK669" i="2"/>
  <c r="J259" i="2"/>
  <c r="J249" i="2"/>
  <c r="J221" i="2"/>
  <c r="J200" i="2"/>
  <c r="J170" i="2"/>
  <c r="BK155" i="2"/>
  <c r="BK138" i="2"/>
  <c r="J934" i="2"/>
  <c r="J927" i="2"/>
  <c r="J902" i="2"/>
  <c r="J888" i="2"/>
  <c r="BK873" i="2"/>
  <c r="BK866" i="2"/>
  <c r="J850" i="2"/>
  <c r="BK836" i="2"/>
  <c r="J824" i="2"/>
  <c r="BK808" i="2"/>
  <c r="J800" i="2"/>
  <c r="BK788" i="2"/>
  <c r="J776" i="2"/>
  <c r="J756" i="2"/>
  <c r="J735" i="2"/>
  <c r="BK707" i="2"/>
  <c r="BK687" i="2"/>
  <c r="J669" i="2"/>
  <c r="J659" i="2"/>
  <c r="BK655" i="2"/>
  <c r="BK647" i="2"/>
  <c r="BK637" i="2"/>
  <c r="BK627" i="2"/>
  <c r="BK619" i="2"/>
  <c r="J609" i="2"/>
  <c r="BK591" i="2"/>
  <c r="BK581" i="2"/>
  <c r="J565" i="2"/>
  <c r="J550" i="2"/>
  <c r="BK529" i="2"/>
  <c r="BK516" i="2"/>
  <c r="J501" i="2"/>
  <c r="J483" i="2"/>
  <c r="J465" i="2"/>
  <c r="BK450" i="2"/>
  <c r="J424" i="2"/>
  <c r="J393" i="2"/>
  <c r="J369" i="2"/>
  <c r="J347" i="2"/>
  <c r="J335" i="2"/>
  <c r="J319" i="2"/>
  <c r="J303" i="2"/>
  <c r="J295" i="2"/>
  <c r="BK287" i="2"/>
  <c r="BK279" i="2"/>
  <c r="BK132" i="3"/>
  <c r="J125" i="3"/>
  <c r="J132" i="3"/>
  <c r="BK127" i="3"/>
  <c r="J119" i="3"/>
  <c r="F35" i="2" l="1"/>
  <c r="F37" i="2"/>
  <c r="P132" i="2"/>
  <c r="P131" i="2" s="1"/>
  <c r="BK755" i="2"/>
  <c r="J755" i="2" s="1"/>
  <c r="J99" i="2" s="1"/>
  <c r="BK132" i="2"/>
  <c r="J132" i="2" s="1"/>
  <c r="J98" i="2" s="1"/>
  <c r="R755" i="2"/>
  <c r="R131" i="2" s="1"/>
  <c r="T841" i="2"/>
  <c r="T840" i="2" s="1"/>
  <c r="P855" i="2"/>
  <c r="BK868" i="2"/>
  <c r="J868" i="2" s="1"/>
  <c r="J104" i="2" s="1"/>
  <c r="T868" i="2"/>
  <c r="R881" i="2"/>
  <c r="BK916" i="2"/>
  <c r="J916" i="2"/>
  <c r="J106" i="2" s="1"/>
  <c r="T916" i="2"/>
  <c r="R921" i="2"/>
  <c r="P926" i="2"/>
  <c r="T926" i="2"/>
  <c r="P931" i="2"/>
  <c r="T931" i="2"/>
  <c r="T940" i="2"/>
  <c r="R132" i="2"/>
  <c r="P755" i="2"/>
  <c r="BK841" i="2"/>
  <c r="J841" i="2"/>
  <c r="J101" i="2"/>
  <c r="R841" i="2"/>
  <c r="R840" i="2"/>
  <c r="T855" i="2"/>
  <c r="BK881" i="2"/>
  <c r="J881" i="2" s="1"/>
  <c r="J105" i="2" s="1"/>
  <c r="T881" i="2"/>
  <c r="R916" i="2"/>
  <c r="P921" i="2"/>
  <c r="T921" i="2"/>
  <c r="R926" i="2"/>
  <c r="BK940" i="2"/>
  <c r="J940" i="2"/>
  <c r="J110" i="2" s="1"/>
  <c r="R940" i="2"/>
  <c r="BK118" i="3"/>
  <c r="J118" i="3" s="1"/>
  <c r="J97" i="3" s="1"/>
  <c r="R118" i="3"/>
  <c r="R117" i="3"/>
  <c r="T132" i="2"/>
  <c r="T755" i="2"/>
  <c r="P841" i="2"/>
  <c r="P840" i="2" s="1"/>
  <c r="BK855" i="2"/>
  <c r="J855" i="2" s="1"/>
  <c r="J103" i="2" s="1"/>
  <c r="R855" i="2"/>
  <c r="P868" i="2"/>
  <c r="R868" i="2"/>
  <c r="P881" i="2"/>
  <c r="P916" i="2"/>
  <c r="BK921" i="2"/>
  <c r="J921" i="2" s="1"/>
  <c r="J107" i="2" s="1"/>
  <c r="BK926" i="2"/>
  <c r="J926" i="2" s="1"/>
  <c r="J108" i="2" s="1"/>
  <c r="BK931" i="2"/>
  <c r="J931" i="2" s="1"/>
  <c r="J109" i="2" s="1"/>
  <c r="R931" i="2"/>
  <c r="P940" i="2"/>
  <c r="P118" i="3"/>
  <c r="P117" i="3"/>
  <c r="AU96" i="1"/>
  <c r="T118" i="3"/>
  <c r="T117" i="3"/>
  <c r="E85" i="3"/>
  <c r="J91" i="3"/>
  <c r="J111" i="3"/>
  <c r="BE119" i="3"/>
  <c r="BE123" i="3"/>
  <c r="BE125" i="3"/>
  <c r="BE132" i="3"/>
  <c r="F92" i="3"/>
  <c r="BE121" i="3"/>
  <c r="BE127" i="3"/>
  <c r="BE130" i="3"/>
  <c r="BE293" i="2"/>
  <c r="BE305" i="2"/>
  <c r="BE357" i="2"/>
  <c r="BE361" i="2"/>
  <c r="BE363" i="2"/>
  <c r="BE365" i="2"/>
  <c r="BE375" i="2"/>
  <c r="BE381" i="2"/>
  <c r="BE387" i="2"/>
  <c r="BE397" i="2"/>
  <c r="BE400" i="2"/>
  <c r="BE403" i="2"/>
  <c r="BE406" i="2"/>
  <c r="BE409" i="2"/>
  <c r="BE418" i="2"/>
  <c r="BE430" i="2"/>
  <c r="BE468" i="2"/>
  <c r="BE489" i="2"/>
  <c r="BE501" i="2"/>
  <c r="BE532" i="2"/>
  <c r="BE553" i="2"/>
  <c r="BE567" i="2"/>
  <c r="BE579" i="2"/>
  <c r="BE585" i="2"/>
  <c r="BE595" i="2"/>
  <c r="BE597" i="2"/>
  <c r="BE599" i="2"/>
  <c r="BE603" i="2"/>
  <c r="BE613" i="2"/>
  <c r="BE635" i="2"/>
  <c r="BE645" i="2"/>
  <c r="BE651" i="2"/>
  <c r="BE653" i="2"/>
  <c r="BE657" i="2"/>
  <c r="BE659" i="2"/>
  <c r="BE675" i="2"/>
  <c r="BE677" i="2"/>
  <c r="BE679" i="2"/>
  <c r="BE713" i="2"/>
  <c r="BE716" i="2"/>
  <c r="BE725" i="2"/>
  <c r="BE744" i="2"/>
  <c r="BE764" i="2"/>
  <c r="BE768" i="2"/>
  <c r="BE770" i="2"/>
  <c r="BE782" i="2"/>
  <c r="BE794" i="2"/>
  <c r="BE804" i="2"/>
  <c r="BE820" i="2"/>
  <c r="BE828" i="2"/>
  <c r="BE846" i="2"/>
  <c r="BE862" i="2"/>
  <c r="BE879" i="2"/>
  <c r="BE894" i="2"/>
  <c r="BE898" i="2"/>
  <c r="BE908" i="2"/>
  <c r="BE910" i="2"/>
  <c r="BE922" i="2"/>
  <c r="BE936" i="2"/>
  <c r="BE938" i="2"/>
  <c r="BE944" i="2"/>
  <c r="BE947" i="2"/>
  <c r="J89" i="2"/>
  <c r="BE149" i="2"/>
  <c r="BE158" i="2"/>
  <c r="BE182" i="2"/>
  <c r="BE185" i="2"/>
  <c r="BE191" i="2"/>
  <c r="BE197" i="2"/>
  <c r="BE212" i="2"/>
  <c r="BE239" i="2"/>
  <c r="BE245" i="2"/>
  <c r="BE665" i="2"/>
  <c r="BE671" i="2"/>
  <c r="BE673" i="2"/>
  <c r="BE689" i="2"/>
  <c r="BE695" i="2"/>
  <c r="BE701" i="2"/>
  <c r="BE704" i="2"/>
  <c r="BE719" i="2"/>
  <c r="BE733" i="2"/>
  <c r="BE738" i="2"/>
  <c r="BE741" i="2"/>
  <c r="BE753" i="2"/>
  <c r="BE766" i="2"/>
  <c r="BE772" i="2"/>
  <c r="BE776" i="2"/>
  <c r="BE784" i="2"/>
  <c r="BE786" i="2"/>
  <c r="BE796" i="2"/>
  <c r="BE802" i="2"/>
  <c r="BE814" i="2"/>
  <c r="BE824" i="2"/>
  <c r="BE830" i="2"/>
  <c r="BE832" i="2"/>
  <c r="BE838" i="2"/>
  <c r="BE864" i="2"/>
  <c r="BE877" i="2"/>
  <c r="BE882" i="2"/>
  <c r="BE884" i="2"/>
  <c r="BE888" i="2"/>
  <c r="BE896" i="2"/>
  <c r="BE900" i="2"/>
  <c r="BE919" i="2"/>
  <c r="BE927" i="2"/>
  <c r="BE934" i="2"/>
  <c r="BE941" i="2"/>
  <c r="BE950" i="2"/>
  <c r="E120" i="2"/>
  <c r="F127" i="2"/>
  <c r="BE143" i="2"/>
  <c r="BE170" i="2"/>
  <c r="BE176" i="2"/>
  <c r="BE179" i="2"/>
  <c r="BE188" i="2"/>
  <c r="BE194" i="2"/>
  <c r="BE203" i="2"/>
  <c r="BE206" i="2"/>
  <c r="BE215" i="2"/>
  <c r="BE221" i="2"/>
  <c r="BE236" i="2"/>
  <c r="BE242" i="2"/>
  <c r="BE249" i="2"/>
  <c r="BE279" i="2"/>
  <c r="BE283" i="2"/>
  <c r="BE309" i="2"/>
  <c r="BE313" i="2"/>
  <c r="BE315" i="2"/>
  <c r="BE335" i="2"/>
  <c r="BE339" i="2"/>
  <c r="BE341" i="2"/>
  <c r="BE343" i="2"/>
  <c r="BE345" i="2"/>
  <c r="BE349" i="2"/>
  <c r="BE355" i="2"/>
  <c r="BE359" i="2"/>
  <c r="BE369" i="2"/>
  <c r="BE391" i="2"/>
  <c r="BE412" i="2"/>
  <c r="BE433" i="2"/>
  <c r="BE447" i="2"/>
  <c r="BE453" i="2"/>
  <c r="BE456" i="2"/>
  <c r="BE459" i="2"/>
  <c r="BE477" i="2"/>
  <c r="BE483" i="2"/>
  <c r="BE492" i="2"/>
  <c r="BE510" i="2"/>
  <c r="BE529" i="2"/>
  <c r="BE547" i="2"/>
  <c r="BE550" i="2"/>
  <c r="BE559" i="2"/>
  <c r="BE571" i="2"/>
  <c r="BE607" i="2"/>
  <c r="BE611" i="2"/>
  <c r="BE619" i="2"/>
  <c r="BE625" i="2"/>
  <c r="BE631" i="2"/>
  <c r="BE637" i="2"/>
  <c r="BE639" i="2"/>
  <c r="BE641" i="2"/>
  <c r="BE643" i="2"/>
  <c r="BE647" i="2"/>
  <c r="BE649" i="2"/>
  <c r="BE655" i="2"/>
  <c r="BE661" i="2"/>
  <c r="BE667" i="2"/>
  <c r="BE683" i="2"/>
  <c r="BE687" i="2"/>
  <c r="BE692" i="2"/>
  <c r="BE722" i="2"/>
  <c r="BE747" i="2"/>
  <c r="BE774" i="2"/>
  <c r="BE778" i="2"/>
  <c r="BE780" i="2"/>
  <c r="BE788" i="2"/>
  <c r="BE792" i="2"/>
  <c r="BE798" i="2"/>
  <c r="BE800" i="2"/>
  <c r="BE808" i="2"/>
  <c r="BE810" i="2"/>
  <c r="BE812" i="2"/>
  <c r="BE822" i="2"/>
  <c r="BE834" i="2"/>
  <c r="BE836" i="2"/>
  <c r="BE844" i="2"/>
  <c r="BE852" i="2"/>
  <c r="BE856" i="2"/>
  <c r="BE860" i="2"/>
  <c r="BE866" i="2"/>
  <c r="BE871" i="2"/>
  <c r="BE873" i="2"/>
  <c r="BE875" i="2"/>
  <c r="BE892" i="2"/>
  <c r="BE912" i="2"/>
  <c r="BE914" i="2"/>
  <c r="BE917" i="2"/>
  <c r="BE956" i="2"/>
  <c r="BE133" i="2"/>
  <c r="BE138" i="2"/>
  <c r="BE140" i="2"/>
  <c r="BE152" i="2"/>
  <c r="BE164" i="2"/>
  <c r="BE230" i="2"/>
  <c r="BE247" i="2"/>
  <c r="BE251" i="2"/>
  <c r="BE253" i="2"/>
  <c r="BE257" i="2"/>
  <c r="BE265" i="2"/>
  <c r="BE273" i="2"/>
  <c r="BE275" i="2"/>
  <c r="BE281" i="2"/>
  <c r="BE285" i="2"/>
  <c r="BE295" i="2"/>
  <c r="BE297" i="2"/>
  <c r="BE299" i="2"/>
  <c r="BE301" i="2"/>
  <c r="BE303" i="2"/>
  <c r="BE317" i="2"/>
  <c r="BE319" i="2"/>
  <c r="BE323" i="2"/>
  <c r="BE327" i="2"/>
  <c r="BE331" i="2"/>
  <c r="BE337" i="2"/>
  <c r="BE347" i="2"/>
  <c r="BE351" i="2"/>
  <c r="BE353" i="2"/>
  <c r="BE371" i="2"/>
  <c r="BE373" i="2"/>
  <c r="BE379" i="2"/>
  <c r="BE385" i="2"/>
  <c r="BE389" i="2"/>
  <c r="BE393" i="2"/>
  <c r="BE395" i="2"/>
  <c r="BE415" i="2"/>
  <c r="BE421" i="2"/>
  <c r="BE424" i="2"/>
  <c r="BE427" i="2"/>
  <c r="BE436" i="2"/>
  <c r="BE439" i="2"/>
  <c r="BE441" i="2"/>
  <c r="BE444" i="2"/>
  <c r="BE450" i="2"/>
  <c r="BE462" i="2"/>
  <c r="BE465" i="2"/>
  <c r="BE471" i="2"/>
  <c r="BE474" i="2"/>
  <c r="BE480" i="2"/>
  <c r="BE486" i="2"/>
  <c r="BE495" i="2"/>
  <c r="BE498" i="2"/>
  <c r="BE504" i="2"/>
  <c r="BE507" i="2"/>
  <c r="BE513" i="2"/>
  <c r="BE516" i="2"/>
  <c r="BE519" i="2"/>
  <c r="BE521" i="2"/>
  <c r="BE523" i="2"/>
  <c r="BE526" i="2"/>
  <c r="BE535" i="2"/>
  <c r="BE538" i="2"/>
  <c r="BE541" i="2"/>
  <c r="BE544" i="2"/>
  <c r="BE556" i="2"/>
  <c r="BE561" i="2"/>
  <c r="BE563" i="2"/>
  <c r="BE565" i="2"/>
  <c r="BE569" i="2"/>
  <c r="BE573" i="2"/>
  <c r="BE575" i="2"/>
  <c r="BE577" i="2"/>
  <c r="BE581" i="2"/>
  <c r="BE583" i="2"/>
  <c r="BE587" i="2"/>
  <c r="BE589" i="2"/>
  <c r="BE591" i="2"/>
  <c r="BE593" i="2"/>
  <c r="BE601" i="2"/>
  <c r="BE605" i="2"/>
  <c r="BE609" i="2"/>
  <c r="BE615" i="2"/>
  <c r="BE617" i="2"/>
  <c r="BE621" i="2"/>
  <c r="BE623" i="2"/>
  <c r="BE627" i="2"/>
  <c r="BE629" i="2"/>
  <c r="BE633" i="2"/>
  <c r="BB95" i="1"/>
  <c r="BB94" i="1" s="1"/>
  <c r="W31" i="1" s="1"/>
  <c r="J91" i="2"/>
  <c r="BE135" i="2"/>
  <c r="BE146" i="2"/>
  <c r="BE155" i="2"/>
  <c r="BE161" i="2"/>
  <c r="BE167" i="2"/>
  <c r="BE173" i="2"/>
  <c r="BE200" i="2"/>
  <c r="BE209" i="2"/>
  <c r="BE218" i="2"/>
  <c r="BE224" i="2"/>
  <c r="BE227" i="2"/>
  <c r="BE233" i="2"/>
  <c r="BE255" i="2"/>
  <c r="BE259" i="2"/>
  <c r="BE261" i="2"/>
  <c r="BE263" i="2"/>
  <c r="BE267" i="2"/>
  <c r="BE269" i="2"/>
  <c r="BE271" i="2"/>
  <c r="BE277" i="2"/>
  <c r="BE287" i="2"/>
  <c r="BE289" i="2"/>
  <c r="BE291" i="2"/>
  <c r="BE307" i="2"/>
  <c r="BE311" i="2"/>
  <c r="BE321" i="2"/>
  <c r="BE325" i="2"/>
  <c r="BE329" i="2"/>
  <c r="BE333" i="2"/>
  <c r="BE367" i="2"/>
  <c r="BE377" i="2"/>
  <c r="BE383" i="2"/>
  <c r="BE663" i="2"/>
  <c r="BE669" i="2"/>
  <c r="BE681" i="2"/>
  <c r="BE685" i="2"/>
  <c r="BE698" i="2"/>
  <c r="BE707" i="2"/>
  <c r="BE710" i="2"/>
  <c r="BE728" i="2"/>
  <c r="BE731" i="2"/>
  <c r="BE735" i="2"/>
  <c r="BE750" i="2"/>
  <c r="BE756" i="2"/>
  <c r="BE758" i="2"/>
  <c r="BE760" i="2"/>
  <c r="BE762" i="2"/>
  <c r="BE790" i="2"/>
  <c r="BE806" i="2"/>
  <c r="BE816" i="2"/>
  <c r="BE818" i="2"/>
  <c r="BE826" i="2"/>
  <c r="BE842" i="2"/>
  <c r="BE848" i="2"/>
  <c r="BE850" i="2"/>
  <c r="BE858" i="2"/>
  <c r="BE869" i="2"/>
  <c r="BE886" i="2"/>
  <c r="BE890" i="2"/>
  <c r="BE902" i="2"/>
  <c r="BE904" i="2"/>
  <c r="BE906" i="2"/>
  <c r="BE924" i="2"/>
  <c r="BE929" i="2"/>
  <c r="BE932" i="2"/>
  <c r="BE953" i="2"/>
  <c r="BE959" i="2"/>
  <c r="BE961" i="2"/>
  <c r="BE963" i="2"/>
  <c r="BE965" i="2"/>
  <c r="BE967" i="2"/>
  <c r="BE969" i="2"/>
  <c r="BD95" i="1"/>
  <c r="J34" i="2"/>
  <c r="AW95" i="1" s="1"/>
  <c r="F34" i="2"/>
  <c r="BA95" i="1" s="1"/>
  <c r="F36" i="2"/>
  <c r="BC95" i="1" s="1"/>
  <c r="F34" i="3"/>
  <c r="BA96" i="1"/>
  <c r="F35" i="3"/>
  <c r="BB96" i="1"/>
  <c r="F36" i="3"/>
  <c r="BC96" i="1" s="1"/>
  <c r="F37" i="3"/>
  <c r="BD96" i="1" s="1"/>
  <c r="J34" i="3"/>
  <c r="AW96" i="1"/>
  <c r="T131" i="2" l="1"/>
  <c r="BD94" i="1"/>
  <c r="W33" i="1" s="1"/>
  <c r="P854" i="2"/>
  <c r="R854" i="2"/>
  <c r="R130" i="2" s="1"/>
  <c r="P130" i="2"/>
  <c r="AU95" i="1" s="1"/>
  <c r="AU94" i="1" s="1"/>
  <c r="T854" i="2"/>
  <c r="T130" i="2"/>
  <c r="BK131" i="2"/>
  <c r="J131" i="2"/>
  <c r="J97" i="2" s="1"/>
  <c r="BK840" i="2"/>
  <c r="J840" i="2" s="1"/>
  <c r="J100" i="2" s="1"/>
  <c r="BK854" i="2"/>
  <c r="J854" i="2" s="1"/>
  <c r="J102" i="2" s="1"/>
  <c r="BK117" i="3"/>
  <c r="J117" i="3"/>
  <c r="J96" i="3"/>
  <c r="BC94" i="1"/>
  <c r="AY94" i="1" s="1"/>
  <c r="BA94" i="1"/>
  <c r="AW94" i="1" s="1"/>
  <c r="AK30" i="1" s="1"/>
  <c r="F33" i="3"/>
  <c r="AZ96" i="1" s="1"/>
  <c r="J33" i="2"/>
  <c r="AV95" i="1" s="1"/>
  <c r="AT95" i="1" s="1"/>
  <c r="F33" i="2"/>
  <c r="AZ95" i="1" s="1"/>
  <c r="J33" i="3"/>
  <c r="AV96" i="1" s="1"/>
  <c r="AT96" i="1" s="1"/>
  <c r="AX94" i="1"/>
  <c r="BK130" i="2" l="1"/>
  <c r="J130" i="2" s="1"/>
  <c r="J30" i="2" s="1"/>
  <c r="AG95" i="1" s="1"/>
  <c r="AN95" i="1" s="1"/>
  <c r="J96" i="2"/>
  <c r="J30" i="3"/>
  <c r="AG96" i="1" s="1"/>
  <c r="W30" i="1"/>
  <c r="W32" i="1"/>
  <c r="AZ94" i="1"/>
  <c r="W29" i="1" s="1"/>
  <c r="J39" i="2" l="1"/>
  <c r="J39" i="3"/>
  <c r="AG94" i="1"/>
  <c r="AK26" i="1" s="1"/>
  <c r="AN96" i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<sst xmlns="http://schemas.openxmlformats.org/spreadsheetml/2006/main" count="7830" uniqueCount="1780">
  <si>
    <t>Export Komplet</t>
  </si>
  <si>
    <t/>
  </si>
  <si>
    <t>2.0</t>
  </si>
  <si>
    <t>ZAMOK</t>
  </si>
  <si>
    <t>False</t>
  </si>
  <si>
    <t>{4656c158-1394-43db-93de-1cee7975c4bb}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</si>
  <si>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</si>
  <si>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</si>
  <si>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</si>
  <si>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</si>
  <si>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</si>
  <si>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</si>
  <si>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</si>
  <si>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635230013-ST-OVA</t>
  </si>
  <si>
    <t>Stavba:</t>
  </si>
  <si>
    <t>Svařování, navařování, broušení, výměna ocelových součástí výhybek a kolejnic OŘ OVA 2024 - ST Ostrava</t>
  </si>
  <si>
    <t>KSO:</t>
  </si>
  <si>
    <t>CC-CZ:</t>
  </si>
  <si>
    <t>Místo:</t>
  </si>
  <si>
    <t>obvod ST Ostrava</t>
  </si>
  <si>
    <t>Datum:</t>
  </si>
  <si>
    <t>7. 3. 2024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</si>
  <si>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</si>
  <si>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</si>
  <si>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</si>
  <si>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</si>
  <si>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</si>
  <si>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</si>
  <si>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</si>
  <si>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</si>
  <si>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</si>
  <si>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</si>
  <si>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</si>
  <si>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</si>
  <si>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</si>
  <si>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</si>
  <si>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</si>
  <si>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</si>
  <si>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</si>
  <si>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</si>
  <si>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</si>
  <si>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</si>
  <si>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</si>
  <si>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</si>
  <si>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</si>
  <si>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</si>
  <si>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</si>
  <si>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</si>
  <si>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</si>
  <si>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</si>
  <si>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</si>
  <si>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</si>
  <si>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</si>
  <si>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</si>
  <si>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</si>
  <si>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</si>
  <si>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</si>
  <si>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</si>
  <si>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</si>
  <si>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</si>
  <si>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</si>
  <si>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</si>
  <si>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</si>
  <si>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</si>
  <si>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</si>
  <si>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</si>
  <si>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</si>
  <si>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</si>
  <si>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</si>
  <si>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</si>
  <si>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</si>
  <si>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</si>
  <si>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</si>
  <si>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</si>
  <si>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</si>
  <si>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</si>
  <si>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</si>
  <si>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</si>
  <si>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</si>
  <si>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</si>
  <si>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</t>
  </si>
  <si>
    <t>STA</t>
  </si>
  <si>
    <t>1</t>
  </si>
  <si>
    <t>{fadccb36-3bcd-4095-ab1e-a03deb698695}</t>
  </si>
  <si>
    <t>2</t>
  </si>
  <si>
    <t>VON</t>
  </si>
  <si>
    <t>Vedlejší a ostatní náklady - ST Ostrava</t>
  </si>
  <si>
    <t>{e0fc47b6-fd2b-493a-a696-e5a2996afc35}</t>
  </si>
  <si>
    <t>KRYCÍ LIST SOUPISU PRACÍ</t>
  </si>
  <si>
    <t>Objekt:</t>
  </si>
  <si>
    <t>SO 01 - Práce a dodávky - ST Ostrava</t>
  </si>
  <si>
    <t>REKAPITULACE ČLENĚNÍ SOUPISU PRACÍ</t>
  </si>
  <si>
    <t>Kód dílu - Popis</t>
  </si>
  <si>
    <t>Cena celkem [CZK]</t>
  </si>
  <si>
    <t>Náklady ze soupisu prací</t>
  </si>
  <si>
    <t>-1</t>
  </si>
  <si>
    <t>5 - Komunikace pozemní</t>
  </si>
  <si>
    <t xml:space="preserve">    HSV - Práce a dodávky HSV</t>
  </si>
  <si>
    <t xml:space="preserve">    D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</si>
  <si>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</si>
  <si>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</si>
  <si>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</si>
  <si>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</si>
  <si>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</si>
  <si>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</si>
  <si>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</si>
  <si>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</si>
  <si>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</si>
  <si>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</si>
  <si>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</si>
  <si>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</si>
  <si>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</si>
  <si>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</si>
  <si>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</si>
  <si>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</si>
  <si>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</si>
  <si>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</si>
  <si>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</si>
  <si>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</si>
  <si>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</si>
  <si>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</si>
  <si>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</si>
  <si>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</si>
  <si>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</si>
  <si>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Komunikace pozemní</t>
  </si>
  <si>
    <t>ROZPOCET</t>
  </si>
  <si>
    <t>HSV</t>
  </si>
  <si>
    <t>Práce a dodávky HSV</t>
  </si>
  <si>
    <t>K</t>
  </si>
  <si>
    <t>5905105010</t>
  </si>
  <si>
    <t>Doplnění KL kamenivem ojediněle ručně v koleji</t>
  </si>
  <si>
    <t>m3</t>
  </si>
  <si>
    <t>Sborník UOŽI 01 2024</t>
  </si>
  <si>
    <t>4</t>
  </si>
  <si>
    <t>6</t>
  </si>
  <si>
    <t>PP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</si>
  <si>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</si>
  <si>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5905095010</t>
  </si>
  <si>
    <t>Úprava kolejového lože ojediněle ručně v koleji lože otevřené</t>
  </si>
  <si>
    <t>m</t>
  </si>
  <si>
    <t>10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</si>
  <si>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</si>
  <si>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</t>
  </si>
  <si>
    <t>Poznámka k položce:_x000D_
Metr koleje=m</t>
  </si>
  <si>
    <t>3</t>
  </si>
  <si>
    <t>5906115010</t>
  </si>
  <si>
    <t>Odsunutí pražce pro umožnění provedení svaru</t>
  </si>
  <si>
    <t>kus</t>
  </si>
  <si>
    <t>Odsunutí pražce pro umožnění provedení svaru Poznámka: 1. V cenách jsou započteny náklady na odstranění kameniva, odsunutí pražce, jeho vrácení do původní polohy a dohození kameniva.</t>
  </si>
  <si>
    <t>5907010015</t>
  </si>
  <si>
    <t>Výměna LISŮ tvar UIC60, 60E2</t>
  </si>
  <si>
    <t>14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</si>
  <si>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</si>
  <si>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</si>
  <si>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5907010025</t>
  </si>
  <si>
    <t>Výměna LISŮ tvar R65</t>
  </si>
  <si>
    <t>16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</si>
  <si>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</si>
  <si>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</si>
  <si>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</si>
  <si>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18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</si>
  <si>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</si>
  <si>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7</t>
  </si>
  <si>
    <t>5907015006</t>
  </si>
  <si>
    <t>Ojedinělá výměna kolejnic stávající upevnění, tvar UIC60, 60E2</t>
  </si>
  <si>
    <t>20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</si>
  <si>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</si>
  <si>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</t>
  </si>
  <si>
    <t>5907015011</t>
  </si>
  <si>
    <t>Ojedinělá výměna kolejnic stávající upevnění, tvar R65</t>
  </si>
  <si>
    <t>22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</si>
  <si>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</si>
  <si>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</t>
  </si>
  <si>
    <t>5907015016</t>
  </si>
  <si>
    <t>Ojedinělá výměna kolejnic stávající upevnění, tvar S49, T, 49E1</t>
  </si>
  <si>
    <t>24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</si>
  <si>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</si>
  <si>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5907015381</t>
  </si>
  <si>
    <t>Ojedinělá výměna kolejnic současně s výměnou kompletů a pryžové podložky, tvar UIC60, 60E2</t>
  </si>
  <si>
    <t>26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</si>
  <si>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</si>
  <si>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11</t>
  </si>
  <si>
    <t>5907015386</t>
  </si>
  <si>
    <t>Ojedinělá výměna kolejnic současně s výměnou kompletů a pryžové podložky, tvar R65</t>
  </si>
  <si>
    <t>28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</si>
  <si>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</si>
  <si>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5907015391</t>
  </si>
  <si>
    <t>Ojedinělá výměna kolejnic současně s výměnou kompletů a pryžové podložky, tvar S49, T, 49E1</t>
  </si>
  <si>
    <t>30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</si>
  <si>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</si>
  <si>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</t>
  </si>
  <si>
    <t>5907015456</t>
  </si>
  <si>
    <t>Ojedinělá výměna kolejnic současně s výměnou pryžové podložky, tvar UIC60, 60E2</t>
  </si>
  <si>
    <t>32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</si>
  <si>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</si>
  <si>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5907015461</t>
  </si>
  <si>
    <t>Ojedinělá výměna kolejnic současně s výměnou pryžové podložky, tvar R65</t>
  </si>
  <si>
    <t>34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</si>
  <si>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</si>
  <si>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</t>
  </si>
  <si>
    <t>5907015466</t>
  </si>
  <si>
    <t>Ojedinělá výměna kolejnic současně s výměnou pryžové podložky, tvar S49, T, 49E1</t>
  </si>
  <si>
    <t>36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</si>
  <si>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</si>
  <si>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5907015531</t>
  </si>
  <si>
    <t>Ojedinělá výměna kolejnic současně s výměnou vodicích vložek, tvar UIC60, 60E2</t>
  </si>
  <si>
    <t>38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</si>
  <si>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</si>
  <si>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</t>
  </si>
  <si>
    <t>5907015661</t>
  </si>
  <si>
    <t>Ojedinělá výměna kolejnic současně s výměnou bočních izolátorů, tvar UIC60, 60E2</t>
  </si>
  <si>
    <t>40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</si>
  <si>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</si>
  <si>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5907020006</t>
  </si>
  <si>
    <t>Souvislá výměna kolejnic stávající upevnění, tvar UIC60, 60E2</t>
  </si>
  <si>
    <t>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</si>
  <si>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</si>
  <si>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</t>
  </si>
  <si>
    <t>5907020011</t>
  </si>
  <si>
    <t>Souvislá výměna kolejnic stávající upevnění, tvar R65</t>
  </si>
  <si>
    <t>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</si>
  <si>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</si>
  <si>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5907020016</t>
  </si>
  <si>
    <t>Souvislá výměna kolejnic stávající upevnění, tvar S49, T, 49E1</t>
  </si>
  <si>
    <t>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</si>
  <si>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</si>
  <si>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5907020381</t>
  </si>
  <si>
    <t>Souvislá výměna kolejnic současně s výměnou kompletů a pryžové podložky, tvar UIC60, 60E2</t>
  </si>
  <si>
    <t>48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</si>
  <si>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</si>
  <si>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</si>
  <si>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</si>
  <si>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50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</si>
  <si>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</si>
  <si>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23</t>
  </si>
  <si>
    <t>5907020391</t>
  </si>
  <si>
    <t>Souvislá výměna kolejnic současně s výměnou kompletů a pryžové podložky, tvar S49, T, 49E1</t>
  </si>
  <si>
    <t>52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</si>
  <si>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</si>
  <si>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</si>
  <si>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</si>
  <si>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54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</si>
  <si>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</si>
  <si>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</t>
  </si>
  <si>
    <t>5907020461</t>
  </si>
  <si>
    <t>Souvislá výměna kolejnic současně s výměnou pryžové podložky, tvar R65</t>
  </si>
  <si>
    <t>56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</si>
  <si>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</si>
  <si>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</si>
  <si>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</si>
  <si>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58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</si>
  <si>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</si>
  <si>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</t>
  </si>
  <si>
    <t>5907030016</t>
  </si>
  <si>
    <t>Záměna kolejnic stávající upevnění, tvar S49, T, 49E1</t>
  </si>
  <si>
    <t>60</t>
  </si>
  <si>
    <t>Záměna kolejnic stávající upevnění,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</si>
  <si>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5907035121</t>
  </si>
  <si>
    <t>Úprava dilatačních spár kolejnic tvar kolejnice R65</t>
  </si>
  <si>
    <t>62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</si>
  <si>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</si>
  <si>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29</t>
  </si>
  <si>
    <t>5907035211</t>
  </si>
  <si>
    <t>Úprava dilatačních spár kolejnic tvar kolejnice S49, T, 49E1</t>
  </si>
  <si>
    <t>64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</si>
  <si>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</si>
  <si>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5907040011</t>
  </si>
  <si>
    <t>Posun kolejnic před svařováním tvar kolejnic UIC60, 60E2, R65</t>
  </si>
  <si>
    <t>66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</si>
  <si>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</si>
  <si>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31</t>
  </si>
  <si>
    <t>5907040031</t>
  </si>
  <si>
    <t>Posun kolejnic před svařováním tvar kolejnic S49, T, 49E1</t>
  </si>
  <si>
    <t>68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</si>
  <si>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</si>
  <si>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5907045120</t>
  </si>
  <si>
    <t>Příplatek za obtížnost při výměně kolejnic na rozponových podkladnicích tv. S49</t>
  </si>
  <si>
    <t>70</t>
  </si>
  <si>
    <t>Příplatek za obtížnost při výměně kolejnic na rozponových podkladnicích tv. S49 Poznámka: 1. V cenách jsou započteny náklady za obtížné podmínky výměny kolejnic.</t>
  </si>
  <si>
    <t>33</t>
  </si>
  <si>
    <t>5907050010</t>
  </si>
  <si>
    <t>Dělení kolejnic řezáním nebo rozbroušením, soustavy UIC60 nebo R65</t>
  </si>
  <si>
    <t>72</t>
  </si>
  <si>
    <t>Dělení kolejnic řezáním nebo rozbroušením, soustavy UIC60 nebo R65 Poznámka: 1. V cenách jsou započteny náklady na manipulaci, podložení, označení a provedení řezu kolejnice.</t>
  </si>
  <si>
    <t>Poznámka k položce:_x000D_
Řez=kus</t>
  </si>
  <si>
    <t>5907050020</t>
  </si>
  <si>
    <t>Dělení kolejnic řezáním nebo rozbroušením, soustavy S49 nebo T</t>
  </si>
  <si>
    <t>74</t>
  </si>
  <si>
    <t>Dělení kolejnic řezáním nebo rozbroušením, soustavy S49 nebo T Poznámka: 1. V cenách jsou započteny náklady na manipulaci, podložení, označení a provedení řezu kolejnice.</t>
  </si>
  <si>
    <t>35</t>
  </si>
  <si>
    <t>5907050110</t>
  </si>
  <si>
    <t>Dělení kolejnic kyslíkem, soustavy UIC60 nebo R65</t>
  </si>
  <si>
    <t>76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</si>
  <si>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</si>
  <si>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</si>
  <si>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</si>
  <si>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78</t>
  </si>
  <si>
    <t>Dělení kolejnic kyslíkem, soustavy S49 nebo T Poznámka: 1. V cenách jsou započteny náklady na manipulaci, podložení, označení a provedení řezu kolejnice.</t>
  </si>
  <si>
    <t>37</t>
  </si>
  <si>
    <t>5907055020</t>
  </si>
  <si>
    <t>Vrtání kolejnic otvor o průměru přes 10 do 23 mm</t>
  </si>
  <si>
    <t>80</t>
  </si>
  <si>
    <t>Vrtání kolejnic otvor o průměru přes 10 do 23 mm Poznámka: 1. V cenách jsou započteny náklady na manipulaci, podložení, označení a provedení vrtu ve stojině kolejnice.</t>
  </si>
  <si>
    <t>Poznámka k položce:_x000D_
Vrt=kus</t>
  </si>
  <si>
    <t>5907055030</t>
  </si>
  <si>
    <t>Vrtání kolejnic otvor o průměru přes 23 mm</t>
  </si>
  <si>
    <t>82</t>
  </si>
  <si>
    <t>Vrtání kolejnic otvor o průměru přes 23 mm Poznámka: 1. V cenách jsou započteny náklady na manipulaci, podložení, označení a provedení vrtu ve stojině kolejnice.</t>
  </si>
  <si>
    <t>39</t>
  </si>
  <si>
    <t>5908005115</t>
  </si>
  <si>
    <t>Oprava kolejnicového styku demontáž spojky tvar UIC60, R65</t>
  </si>
  <si>
    <t>-997162575</t>
  </si>
  <si>
    <t>Oprava kolejnicového styku demontáž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</si>
  <si>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5908005125</t>
  </si>
  <si>
    <t>Oprava kolejnicového styku demontáž spojky tvar S49, T, A</t>
  </si>
  <si>
    <t>-690581983</t>
  </si>
  <si>
    <t>Oprava kolejnicového styku demontáž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</si>
  <si>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41</t>
  </si>
  <si>
    <t>5908005215</t>
  </si>
  <si>
    <t>Oprava kolejnicového styku montáž spojky tvar UIC60, R65</t>
  </si>
  <si>
    <t>-1368653706</t>
  </si>
  <si>
    <t>Oprava kolejnicového styku 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</si>
  <si>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5908005225</t>
  </si>
  <si>
    <t>Oprava kolejnicového styku montáž spojky tvar S49, T, A</t>
  </si>
  <si>
    <t>484446998</t>
  </si>
  <si>
    <t>Oprava kolejnicového styku 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</si>
  <si>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43</t>
  </si>
  <si>
    <t>5908010115</t>
  </si>
  <si>
    <t>Zřízení kolejnicového styku s rozřezem a vrtáním - 4 otvory tvar UIC60, R65</t>
  </si>
  <si>
    <t>styk</t>
  </si>
  <si>
    <t>-420534224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</si>
  <si>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</si>
  <si>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5908010135</t>
  </si>
  <si>
    <t>Zřízení kolejnicového styku s rozřezem a vrtáním - 4 otvory tvar S49, T</t>
  </si>
  <si>
    <t>1037098729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</si>
  <si>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</si>
  <si>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45</t>
  </si>
  <si>
    <t>5908030015</t>
  </si>
  <si>
    <t>Zřízení A-LISU soupravou in-sittu tvar UIC60, R65</t>
  </si>
  <si>
    <t>-1740947898</t>
  </si>
  <si>
    <t>Zřízení A-LISU soupravou in-sittu tvar UIC60, R65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</si>
  <si>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5908030035</t>
  </si>
  <si>
    <t>Zřízení A-LISU soupravou in-sittu tvar S49</t>
  </si>
  <si>
    <t>1610003957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</si>
  <si>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</si>
  <si>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47</t>
  </si>
  <si>
    <t>5908050005</t>
  </si>
  <si>
    <t>Výměna upevnění podkladnicového komplet</t>
  </si>
  <si>
    <t>102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</si>
  <si>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</si>
  <si>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</si>
  <si>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</si>
  <si>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úl.pl.</t>
  </si>
  <si>
    <t>104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</si>
  <si>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</si>
  <si>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49</t>
  </si>
  <si>
    <t>5908052010</t>
  </si>
  <si>
    <t>Výměna podložky pryžové pod patu kolejnice</t>
  </si>
  <si>
    <t>106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</si>
  <si>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</si>
  <si>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</si>
  <si>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</si>
  <si>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108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</si>
  <si>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</si>
  <si>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51</t>
  </si>
  <si>
    <t>5908053100</t>
  </si>
  <si>
    <t>Výměna drobného kolejiva svěrka tuhá</t>
  </si>
  <si>
    <t>110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</si>
  <si>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</si>
  <si>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</si>
  <si>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</si>
  <si>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112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</si>
  <si>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</si>
  <si>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53</t>
  </si>
  <si>
    <t>5908053250</t>
  </si>
  <si>
    <t>Výměna drobného kolejiva kroužek dvojitý pružný</t>
  </si>
  <si>
    <t>124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</si>
  <si>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</si>
  <si>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</si>
  <si>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deformovaného šroubu</t>
  </si>
  <si>
    <t>128</t>
  </si>
  <si>
    <t>Příplatek za výměnu částí upevňovadel deformovaného šroubu Poznámka: 1. V cenách jsou započteny náklady na ošetření závitů antikorozním přípravkem, demontáž, výměnu a montáž nové součásti.</t>
  </si>
  <si>
    <t>55</t>
  </si>
  <si>
    <t>5908063020</t>
  </si>
  <si>
    <t>Oprava rozchodu koleje otočením nebo záměnou rozponových svěrek</t>
  </si>
  <si>
    <t>130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</si>
  <si>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</si>
  <si>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</si>
  <si>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</si>
  <si>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132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</si>
  <si>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</si>
  <si>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57</t>
  </si>
  <si>
    <t>5908063040</t>
  </si>
  <si>
    <t>Oprava rozchodu koleje výměnou bočních izolátorů</t>
  </si>
  <si>
    <t>134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</si>
  <si>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</si>
  <si>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5908065020</t>
  </si>
  <si>
    <t>Ojedinělé dotahování upevňovadel bez protáčení závitů šroub svěrkový</t>
  </si>
  <si>
    <t>136</t>
  </si>
  <si>
    <t>Ojedinělé dotahování upevňovadel bez protáčení závitů šroub svěrkový Poznámka: 1. V cenách jsou započteny náklady na dotažení doporučeným utahovacím momentem a ošetření součástí mazivem.</t>
  </si>
  <si>
    <t>59</t>
  </si>
  <si>
    <t>5908065120</t>
  </si>
  <si>
    <t>Ojedinělé dotahování upevňovadel s protáčením závitů šroub svěrkový</t>
  </si>
  <si>
    <t>138</t>
  </si>
  <si>
    <t>Ojedinělé dotahování upevňovadel s protáčením závitů šroub svěrkový Poznámka: 1. V cenách jsou započteny náklady na dotažení doporučeným utahovacím momentem a ošetření součástí mazivem.</t>
  </si>
  <si>
    <t>5909010020</t>
  </si>
  <si>
    <t>Ojedinělé ruční podbití pražců příčných dřevěných</t>
  </si>
  <si>
    <t>140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</si>
  <si>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</si>
  <si>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61</t>
  </si>
  <si>
    <t>5909010030</t>
  </si>
  <si>
    <t>Ojedinělé ruční podbití pražců příčných betonových</t>
  </si>
  <si>
    <t>142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</si>
  <si>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</si>
  <si>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5910015010</t>
  </si>
  <si>
    <t>Odtavovací stykové svařování mobilní svářečkou kolejnic nových délky do 150 m tv. UIC60</t>
  </si>
  <si>
    <t>svar</t>
  </si>
  <si>
    <t>144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</si>
  <si>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</si>
  <si>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63</t>
  </si>
  <si>
    <t>5910015020</t>
  </si>
  <si>
    <t>Odtavovací stykové svařování mobilní svářečkou kolejnic nových délky do 150 m tv. S49</t>
  </si>
  <si>
    <t>146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</si>
  <si>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</si>
  <si>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</si>
  <si>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</si>
  <si>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148</t>
  </si>
  <si>
    <t>Odtavovací stykové svařování mobilní svářečkou kolejnic nových délky přes 150 m tv .UIC60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</si>
  <si>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65</t>
  </si>
  <si>
    <t>5910015120</t>
  </si>
  <si>
    <t>Odtavovací stykové svařování mobilní svářečkou kolejnic nových délky přes 150 m tv. S49</t>
  </si>
  <si>
    <t>150</t>
  </si>
  <si>
    <t>Odtavovací stykové svařování mobilní svářečkou kolejnic nových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</si>
  <si>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5910015210</t>
  </si>
  <si>
    <t>Odtavovací stykové svařování mobilní svářečkou kolejnic užitých délky do 150 m tv. UIC60</t>
  </si>
  <si>
    <t>152</t>
  </si>
  <si>
    <t>Odtavovací stykové svařování mobilní svářečkou kolejnic užitých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</si>
  <si>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67</t>
  </si>
  <si>
    <t>5910015220</t>
  </si>
  <si>
    <t>Odtavovací stykové svařování mobilní svářečkou kolejnic užitých délky do 150 m tv. R65</t>
  </si>
  <si>
    <t>154</t>
  </si>
  <si>
    <t>Odtavovací stykové svařování mobilní svářečkou kolejnic užitých délky do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</si>
  <si>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5910015230</t>
  </si>
  <si>
    <t>Odtavovací stykové svařování mobilní svářečkou kolejnic užitých délky do 150 m tv. S49</t>
  </si>
  <si>
    <t>156</t>
  </si>
  <si>
    <t>Odtavovací stykové svařování mobilní svářečkou kolejnic užitých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</si>
  <si>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69</t>
  </si>
  <si>
    <t>5910020010</t>
  </si>
  <si>
    <t>Svařování kolejnic termitem plný předehřev standardní spára svar sériový tv. UIC60</t>
  </si>
  <si>
    <t>158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</si>
  <si>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</si>
  <si>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</si>
  <si>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</si>
  <si>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160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</si>
  <si>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</si>
  <si>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71</t>
  </si>
  <si>
    <t>5910020030</t>
  </si>
  <si>
    <t>Svařování kolejnic termitem plný předehřev standardní spára svar sériový tv. S49</t>
  </si>
  <si>
    <t>162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</si>
  <si>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</si>
  <si>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</si>
  <si>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</si>
  <si>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164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</si>
  <si>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</si>
  <si>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73</t>
  </si>
  <si>
    <t>5910020120</t>
  </si>
  <si>
    <t>Svařování kolejnic termitem plný předehřev standardní spára svar jednotlivý tv. R65</t>
  </si>
  <si>
    <t>166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</si>
  <si>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</si>
  <si>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</si>
  <si>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</si>
  <si>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168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</si>
  <si>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</si>
  <si>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75</t>
  </si>
  <si>
    <t>5910020210</t>
  </si>
  <si>
    <t>Svařování kolejnic termitem plný předehřev standardní spára svar na roštu tv. UIC60</t>
  </si>
  <si>
    <t>170</t>
  </si>
  <si>
    <t>Svařování kolejnic termitem plný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</si>
  <si>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5910020220</t>
  </si>
  <si>
    <t>Svařování kolejnic termitem plný předehřev standardní spára svar na roštu tv. R65</t>
  </si>
  <si>
    <t>172</t>
  </si>
  <si>
    <t>Svařování kolejnic termitem plný předehřev standardní spára svar na roštu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</si>
  <si>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77</t>
  </si>
  <si>
    <t>5910020230</t>
  </si>
  <si>
    <t>Svařování kolejnic termitem plný předehřev standardní spára svar na roštu tv. S49</t>
  </si>
  <si>
    <t>174</t>
  </si>
  <si>
    <t>Svařování kolejnic termitem plný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</si>
  <si>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5910020310</t>
  </si>
  <si>
    <t>Svařování kolejnic termitem plný předehřev standardní spára svar přechodový tv. R65/UIC60</t>
  </si>
  <si>
    <t>176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</si>
  <si>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</si>
  <si>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79</t>
  </si>
  <si>
    <t>5910020320</t>
  </si>
  <si>
    <t>Svařování kolejnic termitem plný předehřev standardní spára svar přechodový tv. R65/S49</t>
  </si>
  <si>
    <t>178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</si>
  <si>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</si>
  <si>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5910020330</t>
  </si>
  <si>
    <t>Svařování kolejnic termitem plný předehřev standardní spára svar přechodový tv. UIC60/S49</t>
  </si>
  <si>
    <t>180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</si>
  <si>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</si>
  <si>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81</t>
  </si>
  <si>
    <t>5910020340</t>
  </si>
  <si>
    <t>Svařování kolejnic termitem plný předehřev standardní spára svar přechodový tv. S49/A</t>
  </si>
  <si>
    <t>182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</si>
  <si>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</si>
  <si>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5910020910</t>
  </si>
  <si>
    <t>Svařování kolejnic termitem plný předehřev Příplatek za svařování kolejnic typu R350HT</t>
  </si>
  <si>
    <t>184</t>
  </si>
  <si>
    <t>Svařování kolejnic termitem plný předehřev Příplatek za svařování kolejnic typu R350HT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</si>
  <si>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83</t>
  </si>
  <si>
    <t>5910021010</t>
  </si>
  <si>
    <t>Svařování kolejnic termitem zkrácený předehřev standardní spára svar sériový tv. UIC60</t>
  </si>
  <si>
    <t>186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</si>
  <si>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</si>
  <si>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84</t>
  </si>
  <si>
    <t>5910021020</t>
  </si>
  <si>
    <t>Svařování kolejnic termitem zkrácený předehřev standardní spára svar sériový tv. S49</t>
  </si>
  <si>
    <t>188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</si>
  <si>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</si>
  <si>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85</t>
  </si>
  <si>
    <t>5910021110</t>
  </si>
  <si>
    <t>Svařování kolejnic termitem zkrácený předehřev standardní spára svar jednotlivý tv. UIC60</t>
  </si>
  <si>
    <t>190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</si>
  <si>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</si>
  <si>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86</t>
  </si>
  <si>
    <t>5910021120</t>
  </si>
  <si>
    <t>Svařování kolejnic termitem zkrácený předehřev standardní spára svar jednotlivý tv. S49</t>
  </si>
  <si>
    <t>192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</si>
  <si>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</si>
  <si>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87</t>
  </si>
  <si>
    <t>5910021210</t>
  </si>
  <si>
    <t>Svařování kolejnic termitem zkrácený předehřev standardní spára svar na roštu tv. UIC60</t>
  </si>
  <si>
    <t>194</t>
  </si>
  <si>
    <t>Svařování kolejnic termitem zkrácený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</si>
  <si>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88</t>
  </si>
  <si>
    <t>5910021220</t>
  </si>
  <si>
    <t>Svařování kolejnic termitem zkrácený předehřev standardní spára svar na roštu tv. S49</t>
  </si>
  <si>
    <t>196</t>
  </si>
  <si>
    <t>Svařování kolejnic termitem zkrácený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</si>
  <si>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89</t>
  </si>
  <si>
    <t>5910022010</t>
  </si>
  <si>
    <t>Svařování kolejnic termitem krátký předehřev široká spára, krátký předehřev svar jednotlivý tv. UIC60</t>
  </si>
  <si>
    <t>198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</si>
  <si>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</si>
  <si>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90</t>
  </si>
  <si>
    <t>5910022020</t>
  </si>
  <si>
    <t>Svařování kolejnic termitem krátký předehřev široká spára, krátký předehřev svar jednotlivý tv. R65</t>
  </si>
  <si>
    <t>200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</si>
  <si>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</si>
  <si>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91</t>
  </si>
  <si>
    <t>5910022030</t>
  </si>
  <si>
    <t>Svařování kolejnic termitem krátký předehřev široká spára, krátký předehřev svar jednotlivý tv. S49</t>
  </si>
  <si>
    <t>202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</si>
  <si>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</si>
  <si>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92</t>
  </si>
  <si>
    <t>5910025010</t>
  </si>
  <si>
    <t>Svařování kolejnic elektrickým obloukem svar sériový tv. UIC60</t>
  </si>
  <si>
    <t>204</t>
  </si>
  <si>
    <t>Svařování kolejnic elektrickým obloukem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</si>
  <si>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93</t>
  </si>
  <si>
    <t>5910025020</t>
  </si>
  <si>
    <t>Svařování kolejnic elektrickým obloukem svar sériový tv. R65</t>
  </si>
  <si>
    <t>206</t>
  </si>
  <si>
    <t>Svařování kolejnic elektrickým obloukem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</si>
  <si>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94</t>
  </si>
  <si>
    <t>5910025030</t>
  </si>
  <si>
    <t>Svařování kolejnic elektrickým obloukem svar sériový tv. S49</t>
  </si>
  <si>
    <t>208</t>
  </si>
  <si>
    <t>Svařování kolejnic elektrickým obloukem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</si>
  <si>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95</t>
  </si>
  <si>
    <t>5910025110</t>
  </si>
  <si>
    <t>Svařování kolejnic elektrickým obloukem svar jednotlivý tv. UIC60</t>
  </si>
  <si>
    <t>210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</si>
  <si>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</si>
  <si>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96</t>
  </si>
  <si>
    <t>5910025120</t>
  </si>
  <si>
    <t>Svařování kolejnic elektrickým obloukem svar jednotlivý tv. R65</t>
  </si>
  <si>
    <t>212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</si>
  <si>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</si>
  <si>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97</t>
  </si>
  <si>
    <t>5910025130</t>
  </si>
  <si>
    <t>Svařování kolejnic elektrickým obloukem svar jednotlivý tv. S49</t>
  </si>
  <si>
    <t>214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</si>
  <si>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</si>
  <si>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98</t>
  </si>
  <si>
    <t>5910030310</t>
  </si>
  <si>
    <t>Příplatek za směrové vyrovnání kolejnic v obloucích o poloměru 300 m a menším</t>
  </si>
  <si>
    <t>216</t>
  </si>
  <si>
    <t>Příplatek za směrové vyrovnání kolejnic v obloucích o poloměru 300 m a menším Poznámka: 1. V cenách jsou započteny náklady na použití přípravku pro směrové vyrovnání kolejnic.</t>
  </si>
  <si>
    <t>99</t>
  </si>
  <si>
    <t>5910035010</t>
  </si>
  <si>
    <t>Dosažení dovolené upínací teploty v BK prodloužením kolejnicového pásu v koleji tv. UIC60</t>
  </si>
  <si>
    <t>218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</si>
  <si>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</si>
  <si>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100</t>
  </si>
  <si>
    <t>5910035020</t>
  </si>
  <si>
    <t>Dosažení dovolené upínací teploty v BK prodloužením kolejnicového pásu v koleji tv. R65</t>
  </si>
  <si>
    <t>220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</si>
  <si>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</si>
  <si>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101</t>
  </si>
  <si>
    <t>5910035030</t>
  </si>
  <si>
    <t>Dosažení dovolené upínací teploty v BK prodloužením kolejnicového pásu v koleji tv. S49</t>
  </si>
  <si>
    <t>222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</si>
  <si>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</si>
  <si>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</si>
  <si>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</si>
  <si>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224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</si>
  <si>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</si>
  <si>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103</t>
  </si>
  <si>
    <t>5910035120</t>
  </si>
  <si>
    <t>Dosažení dovolené upínací teploty v BK prodloužením kolejnicového pásu ve výhybce tv. R65</t>
  </si>
  <si>
    <t>226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</si>
  <si>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</si>
  <si>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</si>
  <si>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</si>
  <si>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228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</si>
  <si>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</si>
  <si>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105</t>
  </si>
  <si>
    <t>5910040015</t>
  </si>
  <si>
    <t>Umožnění volné dilatace kolejnice demontáž upevňovadel bez osazení kluzných podložek</t>
  </si>
  <si>
    <t>1997415137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</si>
  <si>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</si>
  <si>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</si>
  <si>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</si>
  <si>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756761393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</si>
  <si>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</si>
  <si>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107</t>
  </si>
  <si>
    <t>5910040215</t>
  </si>
  <si>
    <t>Umožnění volné dilatace kolejnice bez demontáže nebo montáže upevňovadel s osazením a odstraněním kluzných podložek</t>
  </si>
  <si>
    <t>1774661105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</si>
  <si>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</si>
  <si>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</si>
  <si>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</si>
  <si>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506231961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</si>
  <si>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</si>
  <si>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109</t>
  </si>
  <si>
    <t>5910040415</t>
  </si>
  <si>
    <t>Umožnění volné dilatace kolejnice montáž upevňovadel s odstraněním kluzných podložek</t>
  </si>
  <si>
    <t>-1243795920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</si>
  <si>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</si>
  <si>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</si>
  <si>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</si>
  <si>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465419307</t>
  </si>
  <si>
    <t>Zajištění polohy kolejnice bočními válečkovými opěrkami Poznámka: 1. V ceně jsou započteny náklady na montáž a demontáž bočních opěrek v oblouku o malém poloměru.</t>
  </si>
  <si>
    <t>111</t>
  </si>
  <si>
    <t>5910050010</t>
  </si>
  <si>
    <t>Umožnění volné dilatace dílů výhybek demontáž upevňovadel výhybka I. generace</t>
  </si>
  <si>
    <t>1946862715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</si>
  <si>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</si>
  <si>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</si>
  <si>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</si>
  <si>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-1702952469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</si>
  <si>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</si>
  <si>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113</t>
  </si>
  <si>
    <t>5910050110</t>
  </si>
  <si>
    <t>Umožnění volné dilatace dílů výhybek montáž upevňovadel výhybka I. generace</t>
  </si>
  <si>
    <t>110711615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</si>
  <si>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</si>
  <si>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114</t>
  </si>
  <si>
    <t>5910050120</t>
  </si>
  <si>
    <t>Umožnění volné dilatace dílů výhybek montáž upevňovadel výhybka II. generace</t>
  </si>
  <si>
    <t>1564658176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</si>
  <si>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</si>
  <si>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115</t>
  </si>
  <si>
    <t>5910060010</t>
  </si>
  <si>
    <t>Ojedinělé broušení kolejnic R260 do hloubky do 2 mm</t>
  </si>
  <si>
    <t>268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</si>
  <si>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</si>
  <si>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116</t>
  </si>
  <si>
    <t>5910060020</t>
  </si>
  <si>
    <t>Ojedinělé broušení kolejnic R260 do hloubky přes 2 mm</t>
  </si>
  <si>
    <t>270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</si>
  <si>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</si>
  <si>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117</t>
  </si>
  <si>
    <t>5910060110</t>
  </si>
  <si>
    <t>Ojedinělé broušení kolejnic R350HT do hloubky do 2 mm</t>
  </si>
  <si>
    <t>272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</si>
  <si>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</si>
  <si>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118</t>
  </si>
  <si>
    <t>5910060120</t>
  </si>
  <si>
    <t>Ojedinělé broušení kolejnic R350HT do hloubky přes 2 mm</t>
  </si>
  <si>
    <t>274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</si>
  <si>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</si>
  <si>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119</t>
  </si>
  <si>
    <t>5910063010</t>
  </si>
  <si>
    <t>Opravné souvislé broušení kolejnic R260 head checking, povrchové vady, příčný a podélný profil hloubky do 2 mm</t>
  </si>
  <si>
    <t>276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</si>
  <si>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</si>
  <si>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120</t>
  </si>
  <si>
    <t>5910063020</t>
  </si>
  <si>
    <t>Opravné souvislé broušení kolejnic R260 head checking, povrchové vady, příčný a podélný profil hloubky přes 2 mm do 4 mm</t>
  </si>
  <si>
    <t>278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</si>
  <si>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</si>
  <si>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121</t>
  </si>
  <si>
    <t>5910063030</t>
  </si>
  <si>
    <t>Opravné souvislé broušení kolejnic R260 head checking, povrchové vady, příčný a podélný profil hloubky přes 4 mm</t>
  </si>
  <si>
    <t>280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</si>
  <si>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</si>
  <si>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122</t>
  </si>
  <si>
    <t>5910063050</t>
  </si>
  <si>
    <t>Opravné souvislé broušení kolejnic R260 příčný a podélný profil oprava příčného a podélného profilu</t>
  </si>
  <si>
    <t>282</t>
  </si>
  <si>
    <t>Opravné souvislé broušení kolejnic R260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</si>
  <si>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123</t>
  </si>
  <si>
    <t>5910063110</t>
  </si>
  <si>
    <t>Opravné souvislé broušení kolejnic R350HT head checking, povrchové vady, příčný a podélný profil hloubky do 2 mm</t>
  </si>
  <si>
    <t>284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</si>
  <si>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</si>
  <si>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5910063120</t>
  </si>
  <si>
    <t>Opravné souvislé broušení kolejnic R350HT head checking, povrchové vady, příčný a podélný profil hloubky přes 2 mm do 4 mm</t>
  </si>
  <si>
    <t>286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</si>
  <si>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</si>
  <si>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125</t>
  </si>
  <si>
    <t>5910063130</t>
  </si>
  <si>
    <t>Opravné souvislé broušení kolejnic R350HT head checking, povrchové vady, příčný a podélný profil hloubky přes 4 mm</t>
  </si>
  <si>
    <t>288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</si>
  <si>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</si>
  <si>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126</t>
  </si>
  <si>
    <t>5910063150</t>
  </si>
  <si>
    <t>Opravné souvislé broušení kolejnic R350HT příčný a podélný profil oprava příčného a podélného profilu</t>
  </si>
  <si>
    <t>290</t>
  </si>
  <si>
    <t>Opravné souvislé broušení kolejnic R350HT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</si>
  <si>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127</t>
  </si>
  <si>
    <t>5910065010</t>
  </si>
  <si>
    <t>Odstranění převalků izolovaného styku lepeného</t>
  </si>
  <si>
    <t>292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</si>
  <si>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</si>
  <si>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</si>
  <si>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5910065020</t>
  </si>
  <si>
    <t>Odstranění převalků izolovaného styku montovaného</t>
  </si>
  <si>
    <t>294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</si>
  <si>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</si>
  <si>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129</t>
  </si>
  <si>
    <t>5910070010</t>
  </si>
  <si>
    <t>Základní reprofilace kolejnicových profilů výhybky broušení, frézování a hoblování</t>
  </si>
  <si>
    <t>296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</si>
  <si>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</si>
  <si>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5910075010</t>
  </si>
  <si>
    <t>Opravná reprofilace jazyka šíře plochy do 30 mm hloubky do 2 mm</t>
  </si>
  <si>
    <t>298</t>
  </si>
  <si>
    <t>Opravná reprofilace jazyka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</si>
  <si>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jazyka=m</t>
  </si>
  <si>
    <t>131</t>
  </si>
  <si>
    <t>5910075020</t>
  </si>
  <si>
    <t>Opravná reprofilace jazyka šíře plochy do 30 mm hloubky přes 2 mm</t>
  </si>
  <si>
    <t>300</t>
  </si>
  <si>
    <t>Opravná reprofilace jazyka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</si>
  <si>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5910075050</t>
  </si>
  <si>
    <t>Opravná reprofilace jazyka šíře plochy přes 30 mm hloubky do 2 mm</t>
  </si>
  <si>
    <t>302</t>
  </si>
  <si>
    <t>Opravná reprofilace jazyka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</si>
  <si>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133</t>
  </si>
  <si>
    <t>5910075060</t>
  </si>
  <si>
    <t>Opravná reprofilace jazyka šíře plochy přes 30 mm hloubky přes 2 mm</t>
  </si>
  <si>
    <t>304</t>
  </si>
  <si>
    <t>Opravná reprofilace jazyka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</si>
  <si>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5910075110</t>
  </si>
  <si>
    <t>Opravná reprofilace opornice šíře plochy do 30 mm hloubky do 2 mm</t>
  </si>
  <si>
    <t>306</t>
  </si>
  <si>
    <t>Opravná reprofilace opornice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</si>
  <si>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opornice=m</t>
  </si>
  <si>
    <t>135</t>
  </si>
  <si>
    <t>5910075120</t>
  </si>
  <si>
    <t>Opravná reprofilace opornice šíře plochy do 30 mm hloubky přes 2 mm</t>
  </si>
  <si>
    <t>308</t>
  </si>
  <si>
    <t>Opravná reprofilace opornice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</si>
  <si>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5910075150</t>
  </si>
  <si>
    <t>Opravná reprofilace opornice šíře plochy přes 30 mm hloubky do 2 mm</t>
  </si>
  <si>
    <t>310</t>
  </si>
  <si>
    <t>Opravná reprofilace opornice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</si>
  <si>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137</t>
  </si>
  <si>
    <t>5910075160</t>
  </si>
  <si>
    <t>Opravná reprofilace opornice šíře plochy přes 30 mm hloubky přes 2 mm</t>
  </si>
  <si>
    <t>312</t>
  </si>
  <si>
    <t>Opravná reprofilace opornice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</si>
  <si>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5910075210</t>
  </si>
  <si>
    <t>Opravná reprofilace výhybkové kolejnice šíře plochy do 30 mm hloubky do 2 mm</t>
  </si>
  <si>
    <t>314</t>
  </si>
  <si>
    <t>Opravná reprofilace výhybkové kolejnice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</si>
  <si>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výhybkové kolejnice =m</t>
  </si>
  <si>
    <t>139</t>
  </si>
  <si>
    <t>5910075220</t>
  </si>
  <si>
    <t>Opravná reprofilace výhybkové kolejnice šíře plochy do 30 mm hloubky přes 2 mm</t>
  </si>
  <si>
    <t>316</t>
  </si>
  <si>
    <t>Opravná reprofilace výhybkové kolejnice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</si>
  <si>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5910075250</t>
  </si>
  <si>
    <t>Opravná reprofilace výhybkové kolejnice šíře plochy přes 30 mm hloubky do 2 mm</t>
  </si>
  <si>
    <t>318</t>
  </si>
  <si>
    <t>Opravná reprofilace výhybkové kolejnice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</si>
  <si>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141</t>
  </si>
  <si>
    <t>5910075260</t>
  </si>
  <si>
    <t>Opravná reprofilace výhybkové kolejnice šíře plochy přes 30 mm hloubky přes 2 mm</t>
  </si>
  <si>
    <t>320</t>
  </si>
  <si>
    <t>Opravná reprofilace výhybkové kolejnice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</si>
  <si>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5910075310</t>
  </si>
  <si>
    <t>Opravná reprofilace hrotnice PHS šíře plochy do 30 mm hloubky do 2 mm</t>
  </si>
  <si>
    <t>322</t>
  </si>
  <si>
    <t>Opravná reprofilace hrotnice PHS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</si>
  <si>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hrotnice PHS=m</t>
  </si>
  <si>
    <t>143</t>
  </si>
  <si>
    <t>5910075320</t>
  </si>
  <si>
    <t>Opravná reprofilace hrotnice PHS šíře plochy do 30 mm hloubky přes 2 mm</t>
  </si>
  <si>
    <t>324</t>
  </si>
  <si>
    <t>Opravná reprofilace hrotnice PHS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</si>
  <si>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5910075350</t>
  </si>
  <si>
    <t>Opravná reprofilace hrotnice PHS šíře plochy přes 30 mm hloubky do 2 mm</t>
  </si>
  <si>
    <t>326</t>
  </si>
  <si>
    <t>Opravná reprofilace hrotnice PHS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</si>
  <si>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145</t>
  </si>
  <si>
    <t>5910075360</t>
  </si>
  <si>
    <t>Opravná reprofilace hrotnice PHS šíře plochy přes 30 mm hloubky přes 2 mm</t>
  </si>
  <si>
    <t>328</t>
  </si>
  <si>
    <t>Opravná reprofilace hrotnice PHS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</si>
  <si>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5910080010</t>
  </si>
  <si>
    <t>Opravná reprofilace srdcovky jednoduché 1:4,5 a 1:6 hloubky do 2 mm</t>
  </si>
  <si>
    <t>330</t>
  </si>
  <si>
    <t>Opravná reprofilace srdcovky jednoduché 1:4,5 a 1:6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</si>
  <si>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</si>
  <si>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147</t>
  </si>
  <si>
    <t>5910080020</t>
  </si>
  <si>
    <t>Opravná reprofilace srdcovky jednoduché 1:4,5 a 1:6 hloubky přes 2 mm</t>
  </si>
  <si>
    <t>332</t>
  </si>
  <si>
    <t>Opravná reprofilace srdcovky jednoduché 1:4,5 a 1:6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</si>
  <si>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5910080110</t>
  </si>
  <si>
    <t>Opravná reprofilace srdcovky jednoduché 1:7,5 a 1:9 hloubky do 2 mm</t>
  </si>
  <si>
    <t>334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</si>
  <si>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</si>
  <si>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149</t>
  </si>
  <si>
    <t>5910080120</t>
  </si>
  <si>
    <t>Opravná reprofilace srdcovky jednoduché 1:7,5 a 1:9 hloubky přes 2 mm</t>
  </si>
  <si>
    <t>336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</si>
  <si>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</si>
  <si>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</si>
  <si>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</si>
  <si>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338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</si>
  <si>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</si>
  <si>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151</t>
  </si>
  <si>
    <t>5910080220</t>
  </si>
  <si>
    <t>Opravná reprofilace srdcovky jednoduché 1:11 a 1:12 hloubky přes 2 mm</t>
  </si>
  <si>
    <t>340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</si>
  <si>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</si>
  <si>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5910080310</t>
  </si>
  <si>
    <t>Opravná reprofilace srdcovky jednoduché 1:14 a 1:18,5 hloubky do 2 mm</t>
  </si>
  <si>
    <t>342</t>
  </si>
  <si>
    <t>Opravná reprofilace srdcovky jednoduché 1:14 a 1:18,5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</si>
  <si>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153</t>
  </si>
  <si>
    <t>5910080320</t>
  </si>
  <si>
    <t>Opravná reprofilace srdcovky jednoduché 1:14 a 1:18,5 hloubky přes 2 mm</t>
  </si>
  <si>
    <t>344</t>
  </si>
  <si>
    <t>Opravná reprofilace srdcovky jednoduché 1:14 a 1:18,5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</si>
  <si>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</si>
  <si>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</si>
  <si>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346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</si>
  <si>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</si>
  <si>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155</t>
  </si>
  <si>
    <t>5910080820</t>
  </si>
  <si>
    <t>Opravná reprofilace srdcovky dvojité přes 2 mm</t>
  </si>
  <si>
    <t>348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</si>
  <si>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</si>
  <si>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</si>
  <si>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</si>
  <si>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</si>
  <si>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-41591441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</si>
  <si>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</si>
  <si>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157</t>
  </si>
  <si>
    <t>5910085045</t>
  </si>
  <si>
    <t>Navaření hlavy kolejnice tvar S49, T, A</t>
  </si>
  <si>
    <t>52089566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</si>
  <si>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</si>
  <si>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5910090010</t>
  </si>
  <si>
    <t>Navaření srdcovky jednoduché montované z kolejnic montované z kolejnic úhel odbočení přes 8° (1:5,7) hloubky do 10 mm</t>
  </si>
  <si>
    <t>360</t>
  </si>
  <si>
    <t>Navaření srdcovky jednoduché montované z kolejnic montované z kolejnic úhel odbočení přes 8° (1:5,7)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</si>
  <si>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159</t>
  </si>
  <si>
    <t>5910090020</t>
  </si>
  <si>
    <t>Navaření srdcovky jednoduché montované z kolejnic montované z kolejnic úhel odbočení přes 8° (1:5,7) hloubky přes 10 do 20 mm</t>
  </si>
  <si>
    <t>362</t>
  </si>
  <si>
    <t>Navaření srdcovky jednoduché montované z kolejnic montované z kolejnic úhel odbočení přes 8° (1:5,7)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</si>
  <si>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5910090030</t>
  </si>
  <si>
    <t>Navaření srdcovky jednoduché montované z kolejnic montované z kolejnic úhel odbočení přes 8° (1:5,7) hloubky přes 20 do 35 mm</t>
  </si>
  <si>
    <t>364</t>
  </si>
  <si>
    <t>Navaření srdcovky jednoduché montované z kolejnic montované z kolejnic úhel odbočení přes 8° (1:5,7)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</si>
  <si>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161</t>
  </si>
  <si>
    <t>5910090050</t>
  </si>
  <si>
    <t>Navaření srdcovky jednoduché montované z kolejnic montované z kolejnic úhel odbočení 5°-7,9° (1:7,5 až 1:9) hloubky do 10 mm</t>
  </si>
  <si>
    <t>366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</si>
  <si>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</si>
  <si>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5910090060</t>
  </si>
  <si>
    <t>Navaření srdcovky jednoduché montované z kolejnic montované z kolejnic úhel odbočení 5°-7,9° (1:7,5 až 1:9) hloubky přes 10 do 20 mm</t>
  </si>
  <si>
    <t>368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</si>
  <si>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</si>
  <si>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163</t>
  </si>
  <si>
    <t>5910090070</t>
  </si>
  <si>
    <t>Navaření srdcovky jednoduché montované z kolejnic montované z kolejnic úhel odbočení 5°-7,9° (1:7,5 až 1:9) hloubky přes 20 do 35 mm</t>
  </si>
  <si>
    <t>370</t>
  </si>
  <si>
    <t>Navaření srdcovky jednoduché montované z kolejnic montované z kolejnic úhel odbočení 5°-7,9° (1:7,5 až 1:9)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</si>
  <si>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5910090110</t>
  </si>
  <si>
    <t>Navaření srdcovky jednoduché montované z kolejnic montované z kolejnic úhel odbočení 3,5°-4,9° (1:11 až 1:14) hloubky do 10 mm</t>
  </si>
  <si>
    <t>372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</si>
  <si>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</si>
  <si>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165</t>
  </si>
  <si>
    <t>5910090120</t>
  </si>
  <si>
    <t>Navaření srdcovky jednoduché montované z kolejnic montované z kolejnic úhel odbočení 3,5°-4,9° (1:11 až 1:14) hloubky přes 10 do 20 mm</t>
  </si>
  <si>
    <t>374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</si>
  <si>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</si>
  <si>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5910090130</t>
  </si>
  <si>
    <t>Navaření srdcovky jednoduché montované z kolejnic montované z kolejnic úhel odbočení 3,5°-4,9° (1:11 až 1:14) hloubky přes 20 do 35 mm</t>
  </si>
  <si>
    <t>376</t>
  </si>
  <si>
    <t>Navaření srdcovky jednoduché montované z kolejnic montované z kolejnic úhel odbočení 3,5°-4,9° (1:11 až 1:14)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</si>
  <si>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167</t>
  </si>
  <si>
    <t>5910090150</t>
  </si>
  <si>
    <t>Navaření srdcovky jednoduché montované z kolejnic montované z kolejnic hloubky úhel odbočení 3,4° (1:18,5) do 10 mm</t>
  </si>
  <si>
    <t>378</t>
  </si>
  <si>
    <t>Navaření srdcovky jednoduché montované z kolejnic montované z kolejnic hloubky úhel odbočení 3,4° (1:18,5)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</si>
  <si>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5910090160</t>
  </si>
  <si>
    <t>Navaření srdcovky jednoduché montované z kolejnic montované z kolejnic hloubky úhel odbočení 3,4° (1:18,5) přes 10 do 20 mm</t>
  </si>
  <si>
    <t>380</t>
  </si>
  <si>
    <t>Navaření srdcovky jednoduché montované z kolejnic montované z kolejnic hloubky úhel odbočení 3,4° (1:18,5)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</si>
  <si>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169</t>
  </si>
  <si>
    <t>5910090180</t>
  </si>
  <si>
    <t>Navaření srdcovky jednoduché montované z kolejnic montované z kolejnic hloubky úhel odbočení 3,4° (1:18,5) přes 20 do 35 mm</t>
  </si>
  <si>
    <t>382</t>
  </si>
  <si>
    <t>Navaření srdcovky jednoduché montované z kolejnic montované z kolejnic hloubky úhel odbočení 3,4° (1:18,5)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</si>
  <si>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</si>
  <si>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</si>
  <si>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384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</si>
  <si>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</si>
  <si>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171</t>
  </si>
  <si>
    <t>5910090220</t>
  </si>
  <si>
    <t>Navaření srdcovky jednoduché s kovaným klínem nebo s hrotem klínu z plnoprofilové kolejnice úhel odbočení 1:7,5 až 1:9 opotřebení přes 10 do 20 mm</t>
  </si>
  <si>
    <t>386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</si>
  <si>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</si>
  <si>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5910090230</t>
  </si>
  <si>
    <t>Navaření srdcovky jednoduché s kovaným klínem nebo s hrotem klínu z plnoprofilové kolejnice úhel odbočení 1:7,5 až 1:9 opotřebení přes 20 do 35 mm</t>
  </si>
  <si>
    <t>388</t>
  </si>
  <si>
    <t>Navaření srdcovky jednoduché s kovaným klínem nebo s hrotem klínu z plnoprofilové kolejnice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</si>
  <si>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173</t>
  </si>
  <si>
    <t>5910090250</t>
  </si>
  <si>
    <t>Navaření srdcovky jednoduché s kovaným klínem nebo s hrotem klínu z plnoprofilové kolejnice úhel odbočení 1:11 až 1:14 opotřebení do 10 mm</t>
  </si>
  <si>
    <t>390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</si>
  <si>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</si>
  <si>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5910090260</t>
  </si>
  <si>
    <t>Navaření srdcovky jednoduché s kovaným klínem nebo s hrotem klínu z plnoprofilové kolejnice úhel odbočení 1:11 až 1:14 opotřebení přes 10 do 20 mm</t>
  </si>
  <si>
    <t>392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</si>
  <si>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</si>
  <si>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175</t>
  </si>
  <si>
    <t>5910090270</t>
  </si>
  <si>
    <t>Navaření srdcovky jednoduché s kovaným klínem nebo s hrotem klínu z plnoprofilové kolejnice úhel odbočení 1:11 až 1:14 opotřebení přes 20 do 35 mm</t>
  </si>
  <si>
    <t>394</t>
  </si>
  <si>
    <t>Navaření srdcovky jednoduché s kovaným klínem nebo s hrotem klínu z plnoprofilové kolejnice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</si>
  <si>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5910090310</t>
  </si>
  <si>
    <t>Navaření srdcovky jednoduché s kovaným klínem nebo s hrotem klínu z plnoprofilové kolejnice úhel odbočení 1:18,5 opotřebení do 10 mm</t>
  </si>
  <si>
    <t>396</t>
  </si>
  <si>
    <t>Navaření srdcovky jednoduché s kovaným klínem nebo s hrotem klínu z plnoprofilové kolejnice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</si>
  <si>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177</t>
  </si>
  <si>
    <t>5910090320</t>
  </si>
  <si>
    <t>Navaření srdcovky jednoduché s kovaným klínem nebo s hrotem klínu z plnoprofilové kolejnice úhel odbočení 1:18,5 opotřebení přes 10 do 20 mm</t>
  </si>
  <si>
    <t>398</t>
  </si>
  <si>
    <t>Navaření srdcovky jednoduché s kovaným klínem nebo s hrotem klínu z plnoprofilové kolejnice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</si>
  <si>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5910090350</t>
  </si>
  <si>
    <t>Navaření srdcovky jednoduché lité z oceli bainitické úhel odbočení 1:7,5 až 1:9 opotřebení do 10 mm</t>
  </si>
  <si>
    <t>400</t>
  </si>
  <si>
    <t>Navaření srdcovky jednoduché lité z oceli bainitické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</si>
  <si>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179</t>
  </si>
  <si>
    <t>5910090360</t>
  </si>
  <si>
    <t>Navaření srdcovky jednoduché lité z oceli bainitické úhel odbočení 1:7,5 až 1:9 opotřebení přes 10 do 20 mm</t>
  </si>
  <si>
    <t>402</t>
  </si>
  <si>
    <t>Navaření srdcovky jednoduché lité z oceli bainitické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</si>
  <si>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5910090370</t>
  </si>
  <si>
    <t>Navaření srdcovky jednoduché lité z oceli bainitické úhel odbočení 1:7,5 až 1:9 opotřebení přes 20 do 35 mm</t>
  </si>
  <si>
    <t>404</t>
  </si>
  <si>
    <t>Navaření srdcovky jednoduché lité z oceli bainitické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</si>
  <si>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181</t>
  </si>
  <si>
    <t>5910090410</t>
  </si>
  <si>
    <t>Navaření srdcovky jednoduché lité z oceli bainitické úhel odbočení 1:11 až 1:14 opotřebení do 10 mm</t>
  </si>
  <si>
    <t>406</t>
  </si>
  <si>
    <t>Navaření srdcovky jednoduché lité z oceli bainitické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</si>
  <si>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5910090420</t>
  </si>
  <si>
    <t>Navaření srdcovky jednoduché lité z oceli bainitické úhel odbočení 1:11 až 1:14 opotřebení přes 10 do 20 mm</t>
  </si>
  <si>
    <t>408</t>
  </si>
  <si>
    <t>Navaření srdcovky jednoduché lité z oceli bainitické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</si>
  <si>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183</t>
  </si>
  <si>
    <t>5910090430</t>
  </si>
  <si>
    <t>Navaření srdcovky jednoduché lité z oceli bainitické úhel odbočení 1:11 až 1:14 opotřebení přes 20 do 35 mm</t>
  </si>
  <si>
    <t>410</t>
  </si>
  <si>
    <t>Navaření srdcovky jednoduché lité z oceli bainitické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</si>
  <si>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5910090450</t>
  </si>
  <si>
    <t>Navaření srdcovky jednoduché lité z oceli bainitické úhel odbočení 1:18,5 opotřebení do 10 mm</t>
  </si>
  <si>
    <t>412</t>
  </si>
  <si>
    <t>Navaření srdcovky jednoduché lité z oceli bainitické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</si>
  <si>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185</t>
  </si>
  <si>
    <t>5910090460</t>
  </si>
  <si>
    <t>Navaření srdcovky jednoduché lité z oceli bainitické úhel odbočení 1:18,5 opotřebení přes 10 do 20 mm</t>
  </si>
  <si>
    <t>414</t>
  </si>
  <si>
    <t>Navaření srdcovky jednoduché lité z oceli bainitické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</si>
  <si>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5910090470</t>
  </si>
  <si>
    <t>Navaření srdcovky jednoduché lité z oceli bainitické úhel odbočení 1:18,5 opotřebení přes 20 do 35 mm</t>
  </si>
  <si>
    <t>416</t>
  </si>
  <si>
    <t>Navaření srdcovky jednoduché lité z oceli bainitické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</si>
  <si>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187</t>
  </si>
  <si>
    <t>5910090510</t>
  </si>
  <si>
    <t>Navaření srdcovky jednoduché lité z oceli manganové úhel odbočení 1:7,5 až 1:9 opotřebení do 4 mm</t>
  </si>
  <si>
    <t>418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</si>
  <si>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</si>
  <si>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</si>
  <si>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</si>
  <si>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420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</si>
  <si>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</si>
  <si>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189</t>
  </si>
  <si>
    <t>5910090530</t>
  </si>
  <si>
    <t>Navaření srdcovky jednoduché lité z oceli manganové úhel odbočení 1:7,5 až 1:9 opotřebení přes 10 mm</t>
  </si>
  <si>
    <t>422</t>
  </si>
  <si>
    <t>Navaření srdcovky jednoduché lité z oceli manganové úhel odbočení 1:7,5 až 1:9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</si>
  <si>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</si>
  <si>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</si>
  <si>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424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</si>
  <si>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</si>
  <si>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191</t>
  </si>
  <si>
    <t>5910090560</t>
  </si>
  <si>
    <t>Navaření srdcovky jednoduché lité z oceli manganové úhel odbočení 1:11 až 1:14 opotřebení přes 4 do 10 mm</t>
  </si>
  <si>
    <t>426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</si>
  <si>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</si>
  <si>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5910090570</t>
  </si>
  <si>
    <t>Navaření srdcovky jednoduché lité z oceli manganové úhel odbočení 1:11 až 1:14 opotřebení přes 10 mm</t>
  </si>
  <si>
    <t>428</t>
  </si>
  <si>
    <t>Navaření srdcovky jednoduché lité z oceli manganové úhel odbočení 1:11 až 1:14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</si>
  <si>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193</t>
  </si>
  <si>
    <t>5910090610</t>
  </si>
  <si>
    <t>Navaření srdcovky jednoduché lité z oceli manganové úhel odbočení 1:18,5 opotřebení do 4 mm</t>
  </si>
  <si>
    <t>430</t>
  </si>
  <si>
    <t>Navaření srdcovky jednoduché lité z oceli manganové úhel odbočení 1:18,5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</si>
  <si>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5910090620</t>
  </si>
  <si>
    <t>Navaření srdcovky jednoduché lité z oceli manganové úhel odbočení 1:18,5 opotřebení přes 4 do 10 mm</t>
  </si>
  <si>
    <t>432</t>
  </si>
  <si>
    <t>Navaření srdcovky jednoduché lité z oceli manganové úhel odbočení 1:18,5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</si>
  <si>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195</t>
  </si>
  <si>
    <t>5910090630</t>
  </si>
  <si>
    <t>Navaření srdcovky jednoduché lité z oceli manganové úhel odbočení 1:18,5 opotřebení přes 10 mm</t>
  </si>
  <si>
    <t>434</t>
  </si>
  <si>
    <t>Navaření srdcovky jednoduché lité z oceli manganové úhel odbočení 1:18,5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</si>
  <si>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</si>
  <si>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</si>
  <si>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436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</si>
  <si>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</si>
  <si>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197</t>
  </si>
  <si>
    <t>5910095020</t>
  </si>
  <si>
    <t>Navaření srdcovky dvojité montované opotřebení přes 10 do 20 mm</t>
  </si>
  <si>
    <t>438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</si>
  <si>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</si>
  <si>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5910095030</t>
  </si>
  <si>
    <t>Navaření srdcovky dvojité montované opotřebení přes 20 do 35 mm</t>
  </si>
  <si>
    <t>440</t>
  </si>
  <si>
    <t>Navaření srdcovky dvojité montované opotřebení přes 20 do 35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</si>
  <si>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199</t>
  </si>
  <si>
    <t>5910100010</t>
  </si>
  <si>
    <t>Oprava svaru u srdcovky lité Mn mezikus CrNi 18/8</t>
  </si>
  <si>
    <t>442</t>
  </si>
  <si>
    <t>Oprava svaru u srdcovky lité Mn mezikus CrNi 18/8 Poznámka: 1. V cenách jsou započteny náklady na opravu navařením, broušení po navaření v rozsahu schváleného technologického postupu a PT nebo MT po vybroušení a navaření. 2. V cenách nejsou obsaženy náklady na podbití pražců a kontrolu ultrazvukem.</t>
  </si>
  <si>
    <t>5910105020</t>
  </si>
  <si>
    <t>Navaření lokální vady opornice</t>
  </si>
  <si>
    <t>444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</si>
  <si>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</si>
  <si>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201</t>
  </si>
  <si>
    <t>5910110010</t>
  </si>
  <si>
    <t>Navaření přídržnice Kn 60 opotřebení do 10 mm</t>
  </si>
  <si>
    <t>446</t>
  </si>
  <si>
    <t>Navaření přídržnice Kn 60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</si>
  <si>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5910110020</t>
  </si>
  <si>
    <t>Navaření přídržnice Kn 60 opotřebení přes 10 do 15 mm</t>
  </si>
  <si>
    <t>448</t>
  </si>
  <si>
    <t>Navaření přídržnice Kn 60 opotřebení přes 10 do 15 mm Poznámka: 1. V cenách jsou započteny náklady na navaření dle schváleného postupu, vizuální prohlídku, upnutí, navaření a kontrolu návaru. 2. V cenách nejsou obsaženy náklady na demontáž a montáž přídržnice.</t>
  </si>
  <si>
    <t>203</t>
  </si>
  <si>
    <t>5910110030</t>
  </si>
  <si>
    <t>Navaření přídržnice Kn 60 opotřebení přes 15 mm</t>
  </si>
  <si>
    <t>450</t>
  </si>
  <si>
    <t>Navaření přídržnice Kn 60 opotřebení přes 15 mm Poznámka: 1. V cenách jsou započteny náklady na navaření dle schváleného postupu, vizuální prohlídku, upnutí, navaření a kontrolu návaru. 2. V cenách nejsou obsaženy náklady na demontáž a montáž přídržnice.</t>
  </si>
  <si>
    <t>5910110110</t>
  </si>
  <si>
    <t>Navaření přídržnice tvar obrácené"T" (plech) opotřebení do 10 mm</t>
  </si>
  <si>
    <t>452</t>
  </si>
  <si>
    <t>Navaření přídržnice tvar obrácené"T" (plech)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</si>
  <si>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205</t>
  </si>
  <si>
    <t>5910110120</t>
  </si>
  <si>
    <t>Navaření přídržnice tvar obrácené"T" (plech) opotřebení přes 10 mm</t>
  </si>
  <si>
    <t>454</t>
  </si>
  <si>
    <t>Navaření přídržnice tvar obrácené"T" (plech) opotřebení přes 10 mm Poznámka: 1. V cenách jsou započteny náklady na navaření dle schváleného postupu, vizuální prohlídku, upnutí, navaření a kontrolu návaru. 2. V cenách nejsou obsaženy náklady na demontáž a montáž přídržnice.</t>
  </si>
  <si>
    <t>5910115010</t>
  </si>
  <si>
    <t>Oprava deformací rovnáním mechanického styku</t>
  </si>
  <si>
    <t>456</t>
  </si>
  <si>
    <t>Oprava deformací rovnáním mechanického styku Poznámka: 1. V cenách jsou započteny náklady na rovnání dle schváleného postupu a případnou demontáž a montáž upevňovadel. 2. V cenách nejsou obsaženy náklady na podbití pražců.</t>
  </si>
  <si>
    <t>207</t>
  </si>
  <si>
    <t>5910115020</t>
  </si>
  <si>
    <t>Oprava deformací rovnáním svaru</t>
  </si>
  <si>
    <t>458</t>
  </si>
  <si>
    <t>Oprava deformací rovnáním svaru Poznámka: 1. V cenách jsou započteny náklady na rovnání dle schváleného postupu a případnou demontáž a montáž upevňovadel. 2. V cenách nejsou obsaženy náklady na podbití pražců.</t>
  </si>
  <si>
    <t>5910125010</t>
  </si>
  <si>
    <t>Úprava geometrie jazyka po výměně</t>
  </si>
  <si>
    <t>460</t>
  </si>
  <si>
    <t>Úprava geometrie jazyka po výměně Poznámka: 1. V cenách jsou započteny náklady na úpravu dle schváleného postupu, úpravu geometrie, kontrolu doléhání jazyka na opěrky a západkovou zkoušku. 2. V cenách nejsou obsaženy náklady na seřízení závěru výhybky.</t>
  </si>
  <si>
    <t>209</t>
  </si>
  <si>
    <t>5910125020</t>
  </si>
  <si>
    <t>Úprava geometrie jazyka po násilném rozřezu</t>
  </si>
  <si>
    <t>462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</si>
  <si>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</si>
  <si>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5910125030</t>
  </si>
  <si>
    <t>Úprava geometrie jazyka vzniklé provozem</t>
  </si>
  <si>
    <t>464</t>
  </si>
  <si>
    <t>Úprava geometrie jazyka vzniklé provozem Poznámka: 1. V cenách jsou započteny náklady na úpravu dle schváleného postupu, úpravu geometrie, kontrolu doléhání jazyka na opěrky a západkovou zkoušku. 2. V cenách nejsou obsaženy náklady na seřízení závěru výhybky.</t>
  </si>
  <si>
    <t>211</t>
  </si>
  <si>
    <t>5910130030</t>
  </si>
  <si>
    <t>Demontáž zádržné opěrky z jazyka i opornice</t>
  </si>
  <si>
    <t>pár</t>
  </si>
  <si>
    <t>466</t>
  </si>
  <si>
    <t>Demontáž zádržné opěrky z jazyka i opornice Poznámka: 1. V cenách jsou započteny náklady na demontáž a naložení výzisku na dopravní prostředek.</t>
  </si>
  <si>
    <t>5910131030</t>
  </si>
  <si>
    <t>Montáž zádržné opěrky na jazyk i opornici</t>
  </si>
  <si>
    <t>468</t>
  </si>
  <si>
    <t>Montáž zádržné opěrky na jazyk i opornici Poznámka: 1. V cenách jsou započteny náklady na montáž. 2. V cenách nejsou obsaženy náklady na dodávku materiálu a vrtání otvorů.</t>
  </si>
  <si>
    <t>213</t>
  </si>
  <si>
    <t>5910135010</t>
  </si>
  <si>
    <t>Demontáž pražcové kotvy v koleji</t>
  </si>
  <si>
    <t>-1122199976</t>
  </si>
  <si>
    <t>Demontáž pražcové kotvy v koleji Poznámka: 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</si>
  <si>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</si>
  <si>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</si>
  <si>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1902119627</t>
  </si>
  <si>
    <t>Demontáž pražcové kotvy ve výhybce Poznámka: 1. V cenách jsou započteny náklady na odstranění kameniva, demontáž, dohození a úpravu kameniva a naložení výzisku na dopravní prostředek.</t>
  </si>
  <si>
    <t>215</t>
  </si>
  <si>
    <t>5910136010</t>
  </si>
  <si>
    <t>Montáž pražcové kotvy v koleji</t>
  </si>
  <si>
    <t>1642651555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</si>
  <si>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</si>
  <si>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</si>
  <si>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</si>
  <si>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179409797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</si>
  <si>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</si>
  <si>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217</t>
  </si>
  <si>
    <t>5911013010</t>
  </si>
  <si>
    <t>Výměna jazyka a opornice výhybky jednoduché s jedním hákovým závěrem soustavy R65</t>
  </si>
  <si>
    <t>486</t>
  </si>
  <si>
    <t>Výměna jazyka a opornice výhybky jednoduché s jedním hákovým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</si>
  <si>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5911013020</t>
  </si>
  <si>
    <t>Výměna jazyka a opornice výhybky jednoduché s jedním hákovým závěrem soustavy S49</t>
  </si>
  <si>
    <t>488</t>
  </si>
  <si>
    <t>Výměna jazyka a opornice výhybky jednoduché s jedním hákovým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</si>
  <si>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219</t>
  </si>
  <si>
    <t>5911015010</t>
  </si>
  <si>
    <t>Výměna jazyka výhybky jednoduché s jedním hákovým závěrem soustavy R65</t>
  </si>
  <si>
    <t>490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</si>
  <si>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</si>
  <si>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</si>
  <si>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</si>
  <si>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492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</si>
  <si>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</si>
  <si>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221</t>
  </si>
  <si>
    <t>5911017010</t>
  </si>
  <si>
    <t>Výměna opornice výhybky jednoduché s jedním hákovým závěrem soustavy R65</t>
  </si>
  <si>
    <t>494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</si>
  <si>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</si>
  <si>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</si>
  <si>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</si>
  <si>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496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</si>
  <si>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</si>
  <si>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223</t>
  </si>
  <si>
    <t>5911029010</t>
  </si>
  <si>
    <t>Výměna jazyka a opornice výhybky jednoduché s jedním čelisťovým závěrem soustavy UIC60</t>
  </si>
  <si>
    <t>498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</si>
  <si>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</si>
  <si>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5911029030</t>
  </si>
  <si>
    <t>Výměna jazyka a opornice výhybky jednoduché s jedním čelisťovým závěrem soustavy S49</t>
  </si>
  <si>
    <t>500</t>
  </si>
  <si>
    <t>Výměna jazyka 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</si>
  <si>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225</t>
  </si>
  <si>
    <t>5911031010</t>
  </si>
  <si>
    <t>Výměna jazyka výhybky jednoduché s jedním čelisťovým závěrem soustavy UIC60</t>
  </si>
  <si>
    <t>502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</si>
  <si>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</si>
  <si>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</si>
  <si>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</si>
  <si>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504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</si>
  <si>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</si>
  <si>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227</t>
  </si>
  <si>
    <t>5911033010</t>
  </si>
  <si>
    <t>Výměna opornice výhybky jednoduché s jedním čelisťovým závěrem soustavy UIC60</t>
  </si>
  <si>
    <t>506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</si>
  <si>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</si>
  <si>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</si>
  <si>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</si>
  <si>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508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</si>
  <si>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</si>
  <si>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229</t>
  </si>
  <si>
    <t>5911037010</t>
  </si>
  <si>
    <t>Výměna jazyka a opornice výhybky jednoduché s dvěma čelisťovými závěry soustavy UIC60</t>
  </si>
  <si>
    <t>510</t>
  </si>
  <si>
    <t>Výměna jazyka 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</si>
  <si>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230</t>
  </si>
  <si>
    <t>5911037030</t>
  </si>
  <si>
    <t>Výměna jazyka a opornice výhybky jednoduché s dvěma čelisťovými závěry soustavy S49</t>
  </si>
  <si>
    <t>512</t>
  </si>
  <si>
    <t>Výměna jazyka 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</si>
  <si>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231</t>
  </si>
  <si>
    <t>5911039010</t>
  </si>
  <si>
    <t>Výměna jazyka výhybky jednoduché s dvěma čelisťovými závěry soustavy UIC60</t>
  </si>
  <si>
    <t>514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</si>
  <si>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</si>
  <si>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232</t>
  </si>
  <si>
    <t>5911039030</t>
  </si>
  <si>
    <t>Výměna jazyka výhybky jednoduché s dvěma čelisťovými závěry soustavy S49</t>
  </si>
  <si>
    <t>516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</si>
  <si>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</si>
  <si>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233</t>
  </si>
  <si>
    <t>5911041010</t>
  </si>
  <si>
    <t>Výměna opornice výhybky jednoduché s dvěma čelisťovými závěry soustavy UIC60</t>
  </si>
  <si>
    <t>518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</si>
  <si>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</si>
  <si>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234</t>
  </si>
  <si>
    <t>5911041030</t>
  </si>
  <si>
    <t>Výměna opornice výhybky jednoduché s dvěma čelisťovými závěry soustavy S49</t>
  </si>
  <si>
    <t>520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</si>
  <si>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</si>
  <si>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235</t>
  </si>
  <si>
    <t>5911113010</t>
  </si>
  <si>
    <t>Výměna srdcovky jednoduché montované z kolejnic soustavy R65</t>
  </si>
  <si>
    <t>t</t>
  </si>
  <si>
    <t>522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</si>
  <si>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</si>
  <si>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</si>
  <si>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236</t>
  </si>
  <si>
    <t>5911113020</t>
  </si>
  <si>
    <t>Výměna srdcovky jednoduché montované z kolejnic soustavy S49</t>
  </si>
  <si>
    <t>524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</si>
  <si>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</si>
  <si>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237</t>
  </si>
  <si>
    <t>5911113120</t>
  </si>
  <si>
    <t>Výměna srdcovky jednoduché svařované (SK) soustavy R65</t>
  </si>
  <si>
    <t>526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</si>
  <si>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</si>
  <si>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238</t>
  </si>
  <si>
    <t>5911113130</t>
  </si>
  <si>
    <t>Výměna srdcovky jednoduché svařované (SK) soustavy S49</t>
  </si>
  <si>
    <t>528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</si>
  <si>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</si>
  <si>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239</t>
  </si>
  <si>
    <t>5911113310</t>
  </si>
  <si>
    <t>Výměna srdcovky jednoduché lité (ZPT) soustavy UIC60 za stejný typ bez výměny podkladnic</t>
  </si>
  <si>
    <t>530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</si>
  <si>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</si>
  <si>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240</t>
  </si>
  <si>
    <t>5911113320</t>
  </si>
  <si>
    <t>Výměna srdcovky jednoduché lité (ZPT) soustavy UIC60 za jiný typ včetně výměny sady podkladnic</t>
  </si>
  <si>
    <t>532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</si>
  <si>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</si>
  <si>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241</t>
  </si>
  <si>
    <t>5911117010</t>
  </si>
  <si>
    <t>Výměna přídržnice srdcovky jednoduché typ Kn60 přímé soustavy UIC60</t>
  </si>
  <si>
    <t>534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</si>
  <si>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</si>
  <si>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</si>
  <si>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242</t>
  </si>
  <si>
    <t>5911117030</t>
  </si>
  <si>
    <t>Výměna přídržnice srdcovky jednoduché typ Kn60 přímé soustavy S49</t>
  </si>
  <si>
    <t>536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</si>
  <si>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</si>
  <si>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243</t>
  </si>
  <si>
    <t>5911117110</t>
  </si>
  <si>
    <t>Výměna přídržnice srdcovky jednoduché typ Kn60 ohnuté soustavy UIC60</t>
  </si>
  <si>
    <t>538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</si>
  <si>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</si>
  <si>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244</t>
  </si>
  <si>
    <t>5911117130</t>
  </si>
  <si>
    <t>Výměna přídržnice srdcovky jednoduché typ Kn60 ohnuté soustavy S49</t>
  </si>
  <si>
    <t>540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</si>
  <si>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</si>
  <si>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245</t>
  </si>
  <si>
    <t>5911309020</t>
  </si>
  <si>
    <t>Demontáž hákového závěru výhybky jednoduché jednozávěrové soustavy S49</t>
  </si>
  <si>
    <t>546</t>
  </si>
  <si>
    <t>Demontáž hákového závěru výhybky jednoduché jednozávěrové soustavy S49 Poznámka: 1. V cenách jsou započteny náklady na demontáž závěru a naložení na dopravní prostředek.</t>
  </si>
  <si>
    <t>Poznámka k položce:_x000D_
Závěr=kus</t>
  </si>
  <si>
    <t>246</t>
  </si>
  <si>
    <t>5911311020</t>
  </si>
  <si>
    <t>Montáž hákového závěru výhybky jednoduché jednozávěrové soustavy S49</t>
  </si>
  <si>
    <t>548</t>
  </si>
  <si>
    <t>Montáž hákového závěru výhybky jednoduché jednozávěrové soustavy S49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</si>
  <si>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247</t>
  </si>
  <si>
    <t>5911527030</t>
  </si>
  <si>
    <t>Demontáž čelisťového závěru výhybky jednoduché bez žlabového pražce soustavy S49</t>
  </si>
  <si>
    <t>550</t>
  </si>
  <si>
    <t>Demontáž čelisťového závěru výhybky jednoduché bez žlabového pražce soustavy S49 Poznámka: 1. V cenách jsou započteny náklady na demontáž a naložení na dopravní prostředek.</t>
  </si>
  <si>
    <t>248</t>
  </si>
  <si>
    <t>5911527120</t>
  </si>
  <si>
    <t>Demontáž čelisťového závěru výhybky jednoduché v žlabovém pražci soustavy S49</t>
  </si>
  <si>
    <t>-858430364</t>
  </si>
  <si>
    <t>Demontáž čelisťového závěru výhybky jednoduché v žlabovém pražci soustavy S49 Poznámka: 1. V cenách jsou započteny náklady na demontáž a naložení na dopravní prostředek.</t>
  </si>
  <si>
    <t>249</t>
  </si>
  <si>
    <t>5911529030</t>
  </si>
  <si>
    <t>Montáž čelisťového závěru výhybky jednoduché bez žlabového pražce soustavy S49</t>
  </si>
  <si>
    <t>552</t>
  </si>
  <si>
    <t>Montáž čelisťového závěru výhybky jednoduché bez žlabového pražce soustavy S49 Poznámka: 1. V cenách jsou započteny náklady na montáž, přezkoušení chodu výhybky, provedení západkové zkoušky a ošetření kluzných částí závěru mazivem. 2. V cenách nejsou obsaženy náklady na dodávku materiálu.</t>
  </si>
  <si>
    <t>250</t>
  </si>
  <si>
    <t>5911529120</t>
  </si>
  <si>
    <t>Montáž čelisťového závěru výhybky jednoduché v žlabovém pražci soustavy S49</t>
  </si>
  <si>
    <t>-295193273</t>
  </si>
  <si>
    <t>Montáž čelisťového závěru výhybky jednoduché v žlabovém pražci soustavy S49 Poznámka: 1. V cenách jsou započteny náklady na montáž, přezkoušení chodu výhybky, provedení západkové zkoušky a ošetření kluzných částí závěru mazivem. 2. V cenách nejsou obsaženy náklady na dodávku materiálu.</t>
  </si>
  <si>
    <t>251</t>
  </si>
  <si>
    <t>5911543030</t>
  </si>
  <si>
    <t>Oprava součástí čelisťového závěru výhybky jednoduché závorovací tyč soustavy S49</t>
  </si>
  <si>
    <t>554</t>
  </si>
  <si>
    <t>Oprava součástí čelisťového závěru výhybky jednoduché závorovací tyč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</si>
  <si>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Tyč=kus</t>
  </si>
  <si>
    <t>252</t>
  </si>
  <si>
    <t>5911543230</t>
  </si>
  <si>
    <t>Oprava součástí čelisťového závěru výhybky jednoduché závěrový hák soustavy S49</t>
  </si>
  <si>
    <t>556</t>
  </si>
  <si>
    <t>Oprava součástí čelisťového závěru výhybky jednoduché závěrový hák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</si>
  <si>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Hák=kus</t>
  </si>
  <si>
    <t>253</t>
  </si>
  <si>
    <t>5911543330</t>
  </si>
  <si>
    <t>Oprava součástí čelisťového závěru výhybky jednoduché svěrací čelist soustavy S49</t>
  </si>
  <si>
    <t>558</t>
  </si>
  <si>
    <t>Oprava součástí čelisťového závěru výhybky jednoduché svěrací čelist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</si>
  <si>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Čelist=kus</t>
  </si>
  <si>
    <t>254</t>
  </si>
  <si>
    <t>5911543430</t>
  </si>
  <si>
    <t>Oprava součástí čelisťového závěru výhybky jednoduché jazyková stěžejka soustavy S49</t>
  </si>
  <si>
    <t>560</t>
  </si>
  <si>
    <t>Oprava součástí čelisťového závěru výhybky jednoduché jazyková stěžejka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</si>
  <si>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Stěžejka=kus</t>
  </si>
  <si>
    <t>255</t>
  </si>
  <si>
    <t>5911543530</t>
  </si>
  <si>
    <t>Oprava součástí čelisťového závěru výhybky jednoduché táhlo úplné soustavy S49</t>
  </si>
  <si>
    <t>562</t>
  </si>
  <si>
    <t>Oprava součástí čelisťového závěru výhybky jednoduché táhlo úplné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</si>
  <si>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Táhlo=kus</t>
  </si>
  <si>
    <t>256</t>
  </si>
  <si>
    <t>5911543630</t>
  </si>
  <si>
    <t>Oprava součástí čelisťového závěru výhybky jednoduché úhlová páka soustavy S49</t>
  </si>
  <si>
    <t>564</t>
  </si>
  <si>
    <t>Oprava součástí čelisťového závěru výhybky jednoduché úhlová páka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</si>
  <si>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Páka=kus</t>
  </si>
  <si>
    <t>257</t>
  </si>
  <si>
    <t>5918001010</t>
  </si>
  <si>
    <t>Ostatní práce při údržbě výkony prováděné pomocí mechanizace kolové rypadlo - dvoucestné</t>
  </si>
  <si>
    <t>hod</t>
  </si>
  <si>
    <t>2018474749</t>
  </si>
  <si>
    <t>Ostatní práce při údržbě výkony prováděné pomocí mechanizace kolové rypadlo - dvoucestné Poznámka: 1. Cena je určena pro provedení prací, které nejsou součástí tohoto sborníku.</t>
  </si>
  <si>
    <t>Práce a dodávky M</t>
  </si>
  <si>
    <t>258</t>
  </si>
  <si>
    <t>M</t>
  </si>
  <si>
    <t>5955101000</t>
  </si>
  <si>
    <t>Kamenivo drcené štěrk frakce 31,5/63 (32/63) třídy BI</t>
  </si>
  <si>
    <t>-1833489459</t>
  </si>
  <si>
    <t>259</t>
  </si>
  <si>
    <t>5955101005</t>
  </si>
  <si>
    <t>Kamenivo drcené štěrk frakce 31,5/63 (32/63) třídy min. BII</t>
  </si>
  <si>
    <t>-1928139052</t>
  </si>
  <si>
    <t>260</t>
  </si>
  <si>
    <t>5957101000</t>
  </si>
  <si>
    <t>Kolejnice třídy R260 tv. 60 E2 délky 25,000 m</t>
  </si>
  <si>
    <t>-1922132052</t>
  </si>
  <si>
    <t>261</t>
  </si>
  <si>
    <t>5957101050</t>
  </si>
  <si>
    <t>Kolejnice třídy R260 tv. 49 E1 délky 25,000 m</t>
  </si>
  <si>
    <t>767426180</t>
  </si>
  <si>
    <t>262</t>
  </si>
  <si>
    <t>5957119030</t>
  </si>
  <si>
    <t>Lepený izolovaný styk tv. UIC60 (60E2) s tepelně zpracovanou hlavou délky 4,00 m</t>
  </si>
  <si>
    <t>1519794547</t>
  </si>
  <si>
    <t>263</t>
  </si>
  <si>
    <t>5957128030</t>
  </si>
  <si>
    <t>Lepený izolovaný styk tv. R65 s tepelně zpracovanou hlavou délky 4,00 m</t>
  </si>
  <si>
    <t>133255916</t>
  </si>
  <si>
    <t>264</t>
  </si>
  <si>
    <t>5957134030</t>
  </si>
  <si>
    <t>Lepený izolovaný styk tv. S49 (49E1) s tepelně zpracovanou hlavou délky 4,00 m</t>
  </si>
  <si>
    <t>1781960034</t>
  </si>
  <si>
    <t>265</t>
  </si>
  <si>
    <t>5957140015</t>
  </si>
  <si>
    <t>Souprava pro opravu LISU tv. UIC 60 - ESD 6 otvorů</t>
  </si>
  <si>
    <t>-1788326586</t>
  </si>
  <si>
    <t>266</t>
  </si>
  <si>
    <t>5957140020</t>
  </si>
  <si>
    <t>Souprava pro opravu LISU tv. R 65 - ESD 6 otvorů</t>
  </si>
  <si>
    <t>-2099005620</t>
  </si>
  <si>
    <t>267</t>
  </si>
  <si>
    <t>5957140025</t>
  </si>
  <si>
    <t>Souprava pro opravu LISU tv. S 49 - ESD 6 otvorů</t>
  </si>
  <si>
    <t>895942415</t>
  </si>
  <si>
    <t>5957140030</t>
  </si>
  <si>
    <t>Souprava pro opravu LISU tv. R65 - ESD 4 otvory</t>
  </si>
  <si>
    <t>-1910098578</t>
  </si>
  <si>
    <t>269</t>
  </si>
  <si>
    <t>5957140035</t>
  </si>
  <si>
    <t>Souprava pro opravu LISU tv. S 49 -ESD 4 otvory</t>
  </si>
  <si>
    <t>-2124677959</t>
  </si>
  <si>
    <t>5961170060</t>
  </si>
  <si>
    <t>Zádržná opěrka proti putování (komplet pro jazky i opornici) S49 R190 pro jazyk ohnutý</t>
  </si>
  <si>
    <t>1150447175</t>
  </si>
  <si>
    <t>271</t>
  </si>
  <si>
    <t>5961170030</t>
  </si>
  <si>
    <t>Zádržná opěrka proti putování (komplet pro jazky i opornici) R65 R300 pro jazyk ohnutý</t>
  </si>
  <si>
    <t>-2083503964</t>
  </si>
  <si>
    <t>5961176325</t>
  </si>
  <si>
    <t>Čelisťový závěr I. ČZ pro JS49 1:9-300 (klasik 1x závěr)</t>
  </si>
  <si>
    <t>-636369384</t>
  </si>
  <si>
    <t>273</t>
  </si>
  <si>
    <t>5961176335</t>
  </si>
  <si>
    <t>Čelisťový závěr ČZ dvouzávěrový pro JS49 1:12-500 (klasik 2x závěr) II.generace</t>
  </si>
  <si>
    <t>-369406513</t>
  </si>
  <si>
    <t>5961177000</t>
  </si>
  <si>
    <t>Náhradní díly pro ČZ jednoduchých výhybek bez žlabového pražce Závěrový hák ČZ pro první závěr UIC60 nebo R65</t>
  </si>
  <si>
    <t>210066291</t>
  </si>
  <si>
    <t>275</t>
  </si>
  <si>
    <t>5961177020</t>
  </si>
  <si>
    <t>Náhradní díly pro ČZ jednoduchých výhybek bez žlabového pražce Závěrový hák ČZ pro první závěr nefrézovaného jazyka S49 (T)</t>
  </si>
  <si>
    <t>845100137</t>
  </si>
  <si>
    <t>5961177035</t>
  </si>
  <si>
    <t>Náhradní díly pro ČZ jednoduchých výhybek bez žlabového pražce Jazyková stěžejka pro ČZ bez žlabového pražce</t>
  </si>
  <si>
    <t>-375295826</t>
  </si>
  <si>
    <t>277</t>
  </si>
  <si>
    <t>5961177040</t>
  </si>
  <si>
    <t>Náhradní díly pro ČZ jednoduchých výhybek bez žlabového pražce Stěžejkový svorník úplný pro ČZ bez žlabového pražce</t>
  </si>
  <si>
    <t>-815100310</t>
  </si>
  <si>
    <t>5961177045</t>
  </si>
  <si>
    <t>Náhradní díly pro ČZ jednoduchých výhybek bez žlabového pražce Závorovací tyč úplná pro ČZ bez žlabového pražce</t>
  </si>
  <si>
    <t>88330215</t>
  </si>
  <si>
    <t>279</t>
  </si>
  <si>
    <t>5961177050</t>
  </si>
  <si>
    <t>Náhradní díly pro ČZ jednoduchých výhybek bez žlabového pražce Izolační vložka pro ČZ bez žlabového pražce</t>
  </si>
  <si>
    <t>-114416792</t>
  </si>
  <si>
    <t>5961177055</t>
  </si>
  <si>
    <t>Náhradní díly pro ČZ jednoduchých výhybek bez žlabového pražce Vymezovací vložka pro ČZ bez žlabového pražce</t>
  </si>
  <si>
    <t>1530474154</t>
  </si>
  <si>
    <t>281</t>
  </si>
  <si>
    <t>5961177060</t>
  </si>
  <si>
    <t>Náhradní díly pro ČZ jednoduchých výhybek bez žlabového pražce Izolační pouzdro pro ČZ bez žlabového pražce</t>
  </si>
  <si>
    <t>2017885105</t>
  </si>
  <si>
    <t>5961177065</t>
  </si>
  <si>
    <t>Náhradní díly pro ČZ jednoduchých výhybek bez žlabového pražce Držák krytu pro ČZ bez žlabového pražce</t>
  </si>
  <si>
    <t>888790878</t>
  </si>
  <si>
    <t>283</t>
  </si>
  <si>
    <t>5961177070</t>
  </si>
  <si>
    <t>Náhradní díly pro ČZ jednoduchých výhybek bez žlabového pražce Kryt pro ČZ bez žlabového pražce</t>
  </si>
  <si>
    <t>-474788896</t>
  </si>
  <si>
    <t>5961177075</t>
  </si>
  <si>
    <t>Náhradní díly pro ČZ jednoduchých výhybek bez žlabového pražce Spřálo sestavené pravé</t>
  </si>
  <si>
    <t>196769187</t>
  </si>
  <si>
    <t>285</t>
  </si>
  <si>
    <t>5961177080</t>
  </si>
  <si>
    <t>Náhradní díly pro ČZ jednoduchých výhybek bez žlabového pražce Spřáho levé</t>
  </si>
  <si>
    <t>-1722398106</t>
  </si>
  <si>
    <t>5961177085</t>
  </si>
  <si>
    <t>Náhradní díly pro ČZ jednoduchých výhybek bez žlabového pražce Spřálo sestavené pravé I</t>
  </si>
  <si>
    <t>-1535347822</t>
  </si>
  <si>
    <t>287</t>
  </si>
  <si>
    <t>5961177090</t>
  </si>
  <si>
    <t>Náhradní díly pro ČZ jednoduchých výhybek bez žlabového pražce Spřáho levé I</t>
  </si>
  <si>
    <t>1961000425</t>
  </si>
  <si>
    <t>5961177095</t>
  </si>
  <si>
    <t>Náhradní díly pro ČZ jednoduchých výhybek bez žlabového pražce Spřálo sestavené pravé II</t>
  </si>
  <si>
    <t>392603402</t>
  </si>
  <si>
    <t>289</t>
  </si>
  <si>
    <t>5961177100</t>
  </si>
  <si>
    <t>Náhradní díly pro ČZ jednoduchých výhybek bez žlabového pražce Spřáho levé II</t>
  </si>
  <si>
    <t>-1843364551</t>
  </si>
  <si>
    <t>5961177105</t>
  </si>
  <si>
    <t>Náhradní díly pro ČZ jednoduchých výhybek bez žlabového pražce Spřálo sestavené pravé III</t>
  </si>
  <si>
    <t>1988037184</t>
  </si>
  <si>
    <t>291</t>
  </si>
  <si>
    <t>5961177110</t>
  </si>
  <si>
    <t>Náhradní díly pro ČZ jednoduchých výhybek bez žlabového pražce Spřáho levé III</t>
  </si>
  <si>
    <t>-2145991825</t>
  </si>
  <si>
    <t>5961177115</t>
  </si>
  <si>
    <t>Náhradní díly pro ČZ jednoduchých výhybek bez žlabového pražce Úhlová páka sestavená pravá II</t>
  </si>
  <si>
    <t>-1498427273</t>
  </si>
  <si>
    <t>293</t>
  </si>
  <si>
    <t>5961177120</t>
  </si>
  <si>
    <t>Náhradní díly pro ČZ jednoduchých výhybek bez žlabového pražce Úhlová páka sestavená levá II</t>
  </si>
  <si>
    <t>1002583</t>
  </si>
  <si>
    <t>5961177125</t>
  </si>
  <si>
    <t>Náhradní díly pro ČZ jednoduchých výhybek bez žlabového pražce Úhlová páka zdvojená pravá</t>
  </si>
  <si>
    <t>1469521810</t>
  </si>
  <si>
    <t>295</t>
  </si>
  <si>
    <t>5961177130</t>
  </si>
  <si>
    <t>Náhradní díly pro ČZ jednoduchých výhybek bez žlabového pražce Úhlová páka zdvojená levá</t>
  </si>
  <si>
    <t>-141520050</t>
  </si>
  <si>
    <t>5961177135</t>
  </si>
  <si>
    <t>Náhradní díly pro ČZ jednoduchých výhybek bez žlabového pražce Čelist svěrací sestavená</t>
  </si>
  <si>
    <t>-18593813</t>
  </si>
  <si>
    <t>297</t>
  </si>
  <si>
    <t>5961178000</t>
  </si>
  <si>
    <t>Zařízení pro snížení přestavného odporu výhybky Válečková stolička</t>
  </si>
  <si>
    <t>-173634406</t>
  </si>
  <si>
    <t>5961178000.1 R</t>
  </si>
  <si>
    <t>Zařízení pro snížení přestavného odporu výhybky Válečková stolička SVV-B</t>
  </si>
  <si>
    <t>1585334593</t>
  </si>
  <si>
    <t>299</t>
  </si>
  <si>
    <t>5961178000.2 R</t>
  </si>
  <si>
    <t>Zařízení pro snížení přestavného odporu výhybky Válečková stolička SVV-D</t>
  </si>
  <si>
    <t>-1715870961</t>
  </si>
  <si>
    <t>749</t>
  </si>
  <si>
    <t>Elektromontáže - ostatní práce a konstrukce</t>
  </si>
  <si>
    <t>EL01</t>
  </si>
  <si>
    <t>Ostatní práce a konstrukce</t>
  </si>
  <si>
    <t>7493371045</t>
  </si>
  <si>
    <t>Demontáže zařízení na elektrickém ohřevu výhybek topné tyče výhybek a PHS s pérovými příchytkami</t>
  </si>
  <si>
    <t>-1836053229</t>
  </si>
  <si>
    <t>301</t>
  </si>
  <si>
    <t>7493351095</t>
  </si>
  <si>
    <t>Montáž elektrického ohřevu výhybek (EOV) topné tyče s pérovými příchytkami</t>
  </si>
  <si>
    <t>1177352050</t>
  </si>
  <si>
    <t>7493371050</t>
  </si>
  <si>
    <t>Demontáže zařízení na elektrickém ohřevu výhybek topné tyče v místě závěru výhybky</t>
  </si>
  <si>
    <t>799568352</t>
  </si>
  <si>
    <t>303</t>
  </si>
  <si>
    <t>7493351100</t>
  </si>
  <si>
    <t>Montáž elektrického ohřevu výhybek (EOV) topné tyče v místě závěru výhybky</t>
  </si>
  <si>
    <t>-785594855</t>
  </si>
  <si>
    <t>7493371055</t>
  </si>
  <si>
    <t>Demontáže zařízení na elektrickém ohřevu výhybek topné desky v prostoru závěru výhybky</t>
  </si>
  <si>
    <t>500171726</t>
  </si>
  <si>
    <t>305</t>
  </si>
  <si>
    <t>7493351105</t>
  </si>
  <si>
    <t>Montáž elektrického ohřevu výhybek (EOV) topné tyče topné desky v prostoru závěru výhybky</t>
  </si>
  <si>
    <t>241761453</t>
  </si>
  <si>
    <t>759</t>
  </si>
  <si>
    <t>Zabezpečovací zařízení</t>
  </si>
  <si>
    <t>ZAB01</t>
  </si>
  <si>
    <t>Přestavníky, SPA</t>
  </si>
  <si>
    <t>7591017060</t>
  </si>
  <si>
    <t>Odpojení elektromotorického přestavníku z výhybky</t>
  </si>
  <si>
    <t>1369494493</t>
  </si>
  <si>
    <t>307</t>
  </si>
  <si>
    <t>7591015062</t>
  </si>
  <si>
    <t>Připojení elektromotorického přestavníku na výhybku s kontrolou jazyků</t>
  </si>
  <si>
    <t>191774661</t>
  </si>
  <si>
    <t>Připojení elektromotorického přestavníku na výhybku s kontrolou jazyků - připojení a seřízení přestavníkové spojnice, montáž a seřízení kontrolního ústrojí</t>
  </si>
  <si>
    <t>7594407015</t>
  </si>
  <si>
    <t>Demontáž snímače polohy jazyka SPA</t>
  </si>
  <si>
    <t>-472006799</t>
  </si>
  <si>
    <t>309</t>
  </si>
  <si>
    <t>7594405015</t>
  </si>
  <si>
    <t>Montáž snímače polohy jazyka SPA</t>
  </si>
  <si>
    <t>-1630573651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</si>
  <si>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</si>
  <si>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7594405020</t>
  </si>
  <si>
    <t>Montáž snímače polohy jazyka SPA na protilehlé straně kabelového závěru</t>
  </si>
  <si>
    <t>1977475756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</si>
  <si>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</si>
  <si>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311</t>
  </si>
  <si>
    <t>7598095070</t>
  </si>
  <si>
    <t>Přezkoušení a regulace elektromotorového přestavníku</t>
  </si>
  <si>
    <t>1835599918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</si>
  <si>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</si>
  <si>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</si>
  <si>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</si>
  <si>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7592007050</t>
  </si>
  <si>
    <t>Demontáž počítacího bodu (senzoru) RSR 180</t>
  </si>
  <si>
    <t>1442697461</t>
  </si>
  <si>
    <t>313</t>
  </si>
  <si>
    <t>7592005050</t>
  </si>
  <si>
    <t>Montáž počítacího bodu (senzoru) RSR 180</t>
  </si>
  <si>
    <t>-1726282868</t>
  </si>
  <si>
    <t>Montáž počítacího bodu (senzoru) RSR 180 - uložení a připevnění na určené místo, seřízení polohy, přezkoušení</t>
  </si>
  <si>
    <t>7594307015</t>
  </si>
  <si>
    <t>Demontáž součástí počítače náprav neoprénové ochranné hadice se soupravou pro upevnění k pražci</t>
  </si>
  <si>
    <t>-2025883643</t>
  </si>
  <si>
    <t>315</t>
  </si>
  <si>
    <t>7594305015</t>
  </si>
  <si>
    <t>Montáž součástí počítače náprav neoprénové ochranné hadice se soupravou pro upevnění k pražci</t>
  </si>
  <si>
    <t>1227768973</t>
  </si>
  <si>
    <t>7598095085</t>
  </si>
  <si>
    <t>Přezkoušení a regulace senzoru počítacího bodu</t>
  </si>
  <si>
    <t>-668413554</t>
  </si>
  <si>
    <t>Přezkoušení a regulace senzoru počítacího bodu - kontrola (nastavení) mechanických parametrů polohy, regulace napájení, kalibrace, kontrola funkce a započítávání, kontrola indikace</t>
  </si>
  <si>
    <t>317</t>
  </si>
  <si>
    <t>7598095090</t>
  </si>
  <si>
    <t>Přezkoušení a regulace počítače náprav včetně vyhotovení protokolu za 1 úsek</t>
  </si>
  <si>
    <t>1435623217</t>
  </si>
  <si>
    <t>Přezkoušení a regulace počítače náprav včetně vyhotovení protokolu za 1 úsek - provedení příslušných měření, nastavení zařízení, přezkoušení funkce a vyhotovení protokolu</t>
  </si>
  <si>
    <t>ZAB03</t>
  </si>
  <si>
    <t>Stykové transformátory, lanová propojení</t>
  </si>
  <si>
    <t>7594105010</t>
  </si>
  <si>
    <t>Odpojení a zpětné připojení lan propojovacích jednoho stykového transformátoru</t>
  </si>
  <si>
    <t>317605022</t>
  </si>
  <si>
    <t>Odpojení a zpětné připojení lan propojovacích jednoho stykového transformátoru - včetně odpojení a připevnění lanového propojení na pražce nebo montážní trámky</t>
  </si>
  <si>
    <t>319</t>
  </si>
  <si>
    <t>7594105014</t>
  </si>
  <si>
    <t>Odpojení a zpětné připojení lan ke stojánku KSLP</t>
  </si>
  <si>
    <t>-1666894305</t>
  </si>
  <si>
    <t>Odpojení a zpětné připojení lan ke stojánku KSLP - včetně odpojení a připevnění lanového propojení na pražce nebo montážní trámky</t>
  </si>
  <si>
    <t>7594105018</t>
  </si>
  <si>
    <t>Odpojení a zpětné připojení lan ke kolejové skříni TJAP</t>
  </si>
  <si>
    <t>977519128</t>
  </si>
  <si>
    <t>Odpojení a zpětné připojení lan ke kolejové skříni TJAP - včetně odpojení a připevnění lanového propojení na pražce nebo montážní trámky</t>
  </si>
  <si>
    <t>321</t>
  </si>
  <si>
    <t>7594107330</t>
  </si>
  <si>
    <t>Demontáž kolejnicového lanového propojení z betonových pražců</t>
  </si>
  <si>
    <t>1171211264</t>
  </si>
  <si>
    <t>7594105336</t>
  </si>
  <si>
    <t>Montáž lanového propojení kolejnicového na betonové pražce do 5,5 m</t>
  </si>
  <si>
    <t>506565962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</si>
  <si>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</si>
  <si>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323</t>
  </si>
  <si>
    <t>7594105390</t>
  </si>
  <si>
    <t>Montáž pražce nebo trámku pro upevnění lanového propojení</t>
  </si>
  <si>
    <t>1124009406</t>
  </si>
  <si>
    <t>Montáž pražce nebo trámku pro upevnění lanového propojení - usazení pražce nebo trámku mezi koleje nebo podél koleje; připevnění lana k pražci nebo montážnímu trámku</t>
  </si>
  <si>
    <t>7594107360</t>
  </si>
  <si>
    <t>Demontáž lanového propojení stykového č.v. 70 301</t>
  </si>
  <si>
    <t>-686701554</t>
  </si>
  <si>
    <t>325</t>
  </si>
  <si>
    <t>7594105360</t>
  </si>
  <si>
    <t>Montáž lanového propojení stykového č.v. 70 301</t>
  </si>
  <si>
    <t>-1074969425</t>
  </si>
  <si>
    <t>Montáž lanového propojení stykového č.v. 70 301 - rozměření místa připojení, případné vyvrtání otvorů, montáž kompletní sady lanových propojení dvojice stykových transformátorů</t>
  </si>
  <si>
    <t>7594105405</t>
  </si>
  <si>
    <t>Zřízení otvoru pro ukolejnění / propojení typu Cembre</t>
  </si>
  <si>
    <t>1604563246</t>
  </si>
  <si>
    <t>Zřízení otvoru pro ukolejnění / propojení typu Cembre - navrtání otvoru do kolejnice, nalisování pouzdra</t>
  </si>
  <si>
    <t>327</t>
  </si>
  <si>
    <t>7594105410</t>
  </si>
  <si>
    <t>Výměna pouzdra (elektrolyticky pokovený kolejnicový kontakt) ve stojině lisováním</t>
  </si>
  <si>
    <t>-2112972695</t>
  </si>
  <si>
    <t>Výměna pouzdra (elektrolyticky pokovený kolejnicový kontakt) ve stojině lisováním - demontáž původního pouzdra, nalisování nového</t>
  </si>
  <si>
    <t>7594110915</t>
  </si>
  <si>
    <t>Lanové propojení s kolíkovým ukončením LLI 2xFe20/70 M16 norma 708549006 (HM0404223990716)</t>
  </si>
  <si>
    <t>-1825661637</t>
  </si>
  <si>
    <t>329</t>
  </si>
  <si>
    <t>7594110925</t>
  </si>
  <si>
    <t>Lanové propojení s kolíkovým ukončením LLI 2xFe20/120 M16 norma 708549007 (HM0404223990733)</t>
  </si>
  <si>
    <t>738250419</t>
  </si>
  <si>
    <t>7594110035</t>
  </si>
  <si>
    <t>Lanové propojení s kolíkovým ukončením KB 1xCu50/700 norma 703569005 (HM0404223310000)</t>
  </si>
  <si>
    <t>541343837</t>
  </si>
  <si>
    <t>331</t>
  </si>
  <si>
    <t>7594190050</t>
  </si>
  <si>
    <t>Ostatní Souprava propojek s oky CEMBRE dvojitá + uzemnění norma 253039003 (HM0404223991903)</t>
  </si>
  <si>
    <t>-1407097724</t>
  </si>
  <si>
    <t>7594190060</t>
  </si>
  <si>
    <t>Ostatní Souprava propojek s oky CEMBRE jednoduchá + uzemnění norma 253039002 (HM0404223991902)</t>
  </si>
  <si>
    <t>2100976176</t>
  </si>
  <si>
    <t>333</t>
  </si>
  <si>
    <t>7594190070</t>
  </si>
  <si>
    <t>Ostatní Souprava propojek s oky CEMBRE jednoduchá norma 253039001 (HM0404223991901)</t>
  </si>
  <si>
    <t>189015169</t>
  </si>
  <si>
    <t>7598095080</t>
  </si>
  <si>
    <t>Přezkoušení a regulace kolejových obvodů izolovaných</t>
  </si>
  <si>
    <t>-864785328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</si>
  <si>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</si>
  <si>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ZAB04</t>
  </si>
  <si>
    <t>Ukolejnění</t>
  </si>
  <si>
    <t>335</t>
  </si>
  <si>
    <t>7594107415</t>
  </si>
  <si>
    <t>Demontáž lanového ukolejnění / propojení ze stojiny kolejnice</t>
  </si>
  <si>
    <t>1887763989</t>
  </si>
  <si>
    <t>7594105415</t>
  </si>
  <si>
    <t>Montáž připojení lanového ukolejnění / propojení na stojinu kolejnice</t>
  </si>
  <si>
    <t>-1088061430</t>
  </si>
  <si>
    <t>ZAB05</t>
  </si>
  <si>
    <t>Balízy</t>
  </si>
  <si>
    <t>337</t>
  </si>
  <si>
    <t>7592007160</t>
  </si>
  <si>
    <t>Demontáž balízy úplná včetně upevňovací sady</t>
  </si>
  <si>
    <t>1564672990</t>
  </si>
  <si>
    <t>7592005162</t>
  </si>
  <si>
    <t>Montáž balízy do kolejiště pomocí mezikolejnicového upevňovadla (Clamp, Vortok apod)</t>
  </si>
  <si>
    <t>-700470045</t>
  </si>
  <si>
    <t>ZAB06</t>
  </si>
  <si>
    <t>MIB</t>
  </si>
  <si>
    <t>339</t>
  </si>
  <si>
    <t>7592007120</t>
  </si>
  <si>
    <t>Demontáž informačního bodu MIB 6</t>
  </si>
  <si>
    <t>813281735</t>
  </si>
  <si>
    <t>7592005120</t>
  </si>
  <si>
    <t>Montáž informačního bodu MIB 6</t>
  </si>
  <si>
    <t>-2126497623</t>
  </si>
  <si>
    <t>Montáž informačního bodu MIB 6 - uložení a připevnění na určené místo, seřízení, přezkoušení</t>
  </si>
  <si>
    <t>ZAB07</t>
  </si>
  <si>
    <t>UPMP, UKMP</t>
  </si>
  <si>
    <t>341</t>
  </si>
  <si>
    <t>7590147044</t>
  </si>
  <si>
    <t>Demontáž závěru kabelového zabezpečovacího na zemní podpěru UKMP</t>
  </si>
  <si>
    <t>962972107</t>
  </si>
  <si>
    <t>7590147046</t>
  </si>
  <si>
    <t>Demontáž závěru kabelového zabezpečovacího na zemní podpěru UPMP</t>
  </si>
  <si>
    <t>-839956471</t>
  </si>
  <si>
    <t>343</t>
  </si>
  <si>
    <t>7590145044</t>
  </si>
  <si>
    <t>Montáž závěru kabelového zabezpečovacího na zemní podpěru UKMP</t>
  </si>
  <si>
    <t>1716885518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</si>
  <si>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</si>
  <si>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</si>
  <si>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</si>
  <si>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-444986228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</si>
  <si>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</si>
  <si>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</si>
  <si>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</si>
  <si>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345</t>
  </si>
  <si>
    <t>9901000100</t>
  </si>
  <si>
    <t>Doprava materiálu mechanizací o nosnosti do 3,5 t elektrosoučástek, montážního materiálu, kameniva, písku, dlažebních kostek, suti, atd. do 10 km</t>
  </si>
  <si>
    <t>262144</t>
  </si>
  <si>
    <t>1261995257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</si>
  <si>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</si>
  <si>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kus stroje.</t>
  </si>
  <si>
    <t>9901009200</t>
  </si>
  <si>
    <t>Doprava materiálu mechanizací o nosnosti do 3,5 t elektrosoučástek, montážního materiálu, kameniva, písku, dlažebních kostek, suti, atd. příplatek za každých dalších 10 km</t>
  </si>
  <si>
    <t>229824196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</si>
  <si>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</si>
  <si>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347</t>
  </si>
  <si>
    <t>9902100100</t>
  </si>
  <si>
    <t>Doprava materiálu mechanizací o nosnosti přes 3,5 t sypanin (kameniva, písku, suti, dlažebních kostek, atd.) do 10 km</t>
  </si>
  <si>
    <t>-1811776964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</si>
  <si>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</si>
  <si>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t přepravovaného materiálu.</t>
  </si>
  <si>
    <t>9902109200</t>
  </si>
  <si>
    <t>Doprava materiálu mechanizací o nosnosti přes 3,5 t sypanin (kameniva, písku, suti, dlažebních kostek, atd.) příplatek za každých dalších 10 km</t>
  </si>
  <si>
    <t>240001960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</si>
  <si>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</si>
  <si>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349</t>
  </si>
  <si>
    <t>9902200100</t>
  </si>
  <si>
    <t>Doprava materiálu mechanizací o nosnosti přes 3,5 t objemnějšího kusového materiálu (prefabrikátů, stožárů, výhybek, rozvaděčů, vybouraných hmot atd.) do 10 km</t>
  </si>
  <si>
    <t>588644141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</si>
  <si>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</si>
  <si>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350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</si>
  <si>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</si>
  <si>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</si>
  <si>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277212190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</si>
  <si>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</si>
  <si>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351</t>
  </si>
  <si>
    <t>9902900100</t>
  </si>
  <si>
    <t>Naložení sypanin, drobného kusového materiálu, suti</t>
  </si>
  <si>
    <t>760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</si>
  <si>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</si>
  <si>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352</t>
  </si>
  <si>
    <t>9902900200</t>
  </si>
  <si>
    <t>Naložení objemnějšího kusového materiálu, vybouraných hmot</t>
  </si>
  <si>
    <t>762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</si>
  <si>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</si>
  <si>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353</t>
  </si>
  <si>
    <t>9902900300</t>
  </si>
  <si>
    <t>Složení sypanin, drobného kusového materiálu, suti</t>
  </si>
  <si>
    <t>764</t>
  </si>
  <si>
    <t>Složení sypanin, drobného kusového materiálu, suti Poznámka: 1. Ceny jsou určeny pro skládání materiálu z vlastních zásob objednatele.</t>
  </si>
  <si>
    <t>354</t>
  </si>
  <si>
    <t>9902900400</t>
  </si>
  <si>
    <t>Složení objemnějšího kusového materiálu, vybouraných hmot</t>
  </si>
  <si>
    <t>766</t>
  </si>
  <si>
    <t>Složení objemnějšího kusového materiálu, vybouraných hmot Poznámka: 1. Ceny jsou určeny pro skládání materiálu z vlastních zásob objednatele.</t>
  </si>
  <si>
    <t>355</t>
  </si>
  <si>
    <t>9903200100</t>
  </si>
  <si>
    <t>Přeprava mechanizace na místo prováděných prací o hmotnosti přes 12 t přes 50 do 100 km</t>
  </si>
  <si>
    <t>768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</si>
  <si>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</si>
  <si>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356</t>
  </si>
  <si>
    <t>9903200200</t>
  </si>
  <si>
    <t>Přeprava mechanizace na místo prováděných prací o hmotnosti přes 12 t do 200 km</t>
  </si>
  <si>
    <t>770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</si>
  <si>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</si>
  <si>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VON - Vedlejší a ostatní náklady - ST Ostrava</t>
  </si>
  <si>
    <t>VRN - Vedlejší rozpočtové náklady</t>
  </si>
  <si>
    <t>VRN</t>
  </si>
  <si>
    <t>Vedlejší rozpočtové náklady</t>
  </si>
  <si>
    <t>024101001 R</t>
  </si>
  <si>
    <t>Inženýrská činnost střežení pracovní skupiny zaměstnanců</t>
  </si>
  <si>
    <t>1024</t>
  </si>
  <si>
    <t>024101401 R</t>
  </si>
  <si>
    <t>Inženýrská činnost koordinační a kompletační činnost</t>
  </si>
  <si>
    <t>033121011 R</t>
  </si>
  <si>
    <t>Provozní vlivy Rušení prací železničním provozem širá trať nebo dopravny s kolejovým rozvětvením s počtem vlaků za směnu 8,5 hod. přes 25 do 50</t>
  </si>
  <si>
    <t>033121021 R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</si>
  <si>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</si>
  <si>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</si>
  <si>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</si>
  <si>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</si>
  <si>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Poznámka k položce:_x000D_
Metr koleje nebo metr stavební délky výhybky = m </t>
  </si>
  <si>
    <t>034111001</t>
  </si>
  <si>
    <t>Další náklady na pracovníky Zákonné příplatky ke mzdě za práci o sobotách, nedělích a státem uznaných svátcích</t>
  </si>
  <si>
    <t>Kč/hod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</si>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</sst>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64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pans="1:74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8" t="s">
        <v>13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19"/>
      <c r="AQ5" s="19"/>
      <c r="AR5" s="17"/>
      <c r="BS5" s="14" t="s">
        <v>6</v>
      </c>
    </row>
    <row r="6" spans="1:74" s="1" customFormat="1" ht="36.9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40" t="s">
        <v>15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19"/>
      <c r="AQ6" s="19"/>
      <c r="AR6" s="17"/>
      <c r="BS6" s="14" t="s">
        <v>6</v>
      </c>
    </row>
    <row r="7" spans="1:74" s="1" customFormat="1" ht="12" customHeight="1">
      <c r="B7" s="18"/>
      <c r="C7" s="19"/>
      <c r="D7" s="25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pans="1:74" s="1" customFormat="1" ht="12" customHeight="1">
      <c r="B8" s="18"/>
      <c r="C8" s="19"/>
      <c r="D8" s="25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pans="1:74" s="1" customFormat="1" ht="12" customHeight="1">
      <c r="B10" s="18"/>
      <c r="C10" s="19"/>
      <c r="D10" s="25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23</v>
      </c>
      <c r="AL10" s="19"/>
      <c r="AM10" s="19"/>
      <c r="AN10" s="23" t="s">
        <v>24</v>
      </c>
      <c r="AO10" s="19"/>
      <c r="AP10" s="19"/>
      <c r="AQ10" s="19"/>
      <c r="AR10" s="17"/>
      <c r="BS10" s="14" t="s">
        <v>6</v>
      </c>
    </row>
    <row r="11" spans="1:74" s="1" customFormat="1" ht="18.45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26</v>
      </c>
      <c r="AL11" s="19"/>
      <c r="AM11" s="19"/>
      <c r="AN11" s="23" t="s">
        <v>27</v>
      </c>
      <c r="AO11" s="19"/>
      <c r="AP11" s="19"/>
      <c r="AQ11" s="19"/>
      <c r="AR11" s="17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pans="1:74" s="1" customFormat="1" ht="12" customHeight="1">
      <c r="B13" s="18"/>
      <c r="C13" s="19"/>
      <c r="D13" s="25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 spans="1:74" ht="13.2">
      <c r="B14" s="18"/>
      <c r="C14" s="19"/>
      <c r="D14" s="19"/>
      <c r="E14" s="23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26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pans="1:74" s="1" customFormat="1" ht="12" customHeight="1">
      <c r="B16" s="18"/>
      <c r="C16" s="19"/>
      <c r="D16" s="25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pans="1:71" s="1" customFormat="1" ht="18.45" customHeight="1">
      <c r="B17" s="18"/>
      <c r="C17" s="19"/>
      <c r="D17" s="19"/>
      <c r="E17" s="23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26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31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pans="1:71" s="1" customFormat="1" ht="12" customHeight="1">
      <c r="B19" s="18"/>
      <c r="C19" s="19"/>
      <c r="D19" s="25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23</v>
      </c>
      <c r="AL19" s="19"/>
      <c r="AM19" s="19"/>
      <c r="AN19" s="23" t="s">
        <v>24</v>
      </c>
      <c r="AO19" s="19"/>
      <c r="AP19" s="19"/>
      <c r="AQ19" s="19"/>
      <c r="AR19" s="17"/>
      <c r="BS19" s="14" t="s">
        <v>6</v>
      </c>
    </row>
    <row r="20" spans="1:71" s="1" customFormat="1" ht="18.45" customHeight="1">
      <c r="B20" s="18"/>
      <c r="C20" s="19"/>
      <c r="D20" s="19"/>
      <c r="E20" s="23" t="s">
        <v>25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26</v>
      </c>
      <c r="AL20" s="19"/>
      <c r="AM20" s="19"/>
      <c r="AN20" s="23" t="s">
        <v>27</v>
      </c>
      <c r="AO20" s="19"/>
      <c r="AP20" s="19"/>
      <c r="AQ20" s="19"/>
      <c r="AR20" s="17"/>
      <c r="BS20" s="14" t="s">
        <v>31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16.5" customHeight="1">
      <c r="B23" s="18"/>
      <c r="C23" s="19"/>
      <c r="D23" s="19"/>
      <c r="E23" s="241" t="s">
        <v>1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O23" s="19"/>
      <c r="AP23" s="19"/>
      <c r="AQ23" s="19"/>
      <c r="AR23" s="17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5" customHeight="1">
      <c r="A26" s="28"/>
      <c r="B26" s="29"/>
      <c r="C26" s="30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42">
        <f>ROUND(AG94,2)</f>
        <v>39999994.079999998</v>
      </c>
      <c r="AL26" s="243"/>
      <c r="AM26" s="243"/>
      <c r="AN26" s="243"/>
      <c r="AO26" s="243"/>
      <c r="AP26" s="30"/>
      <c r="AQ26" s="30"/>
      <c r="AR26" s="33"/>
      <c r="BE26" s="28"/>
    </row>
    <row r="27" spans="1:71" s="2" customFormat="1" ht="6.9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8"/>
    </row>
    <row r="28" spans="1:71" s="2" customFormat="1" ht="13.2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44" t="s">
        <v>35</v>
      </c>
      <c r="M28" s="244"/>
      <c r="N28" s="244"/>
      <c r="O28" s="244"/>
      <c r="P28" s="244"/>
      <c r="Q28" s="30"/>
      <c r="R28" s="30"/>
      <c r="S28" s="30"/>
      <c r="T28" s="30"/>
      <c r="U28" s="30"/>
      <c r="V28" s="30"/>
      <c r="W28" s="244" t="s">
        <v>36</v>
      </c>
      <c r="X28" s="244"/>
      <c r="Y28" s="244"/>
      <c r="Z28" s="244"/>
      <c r="AA28" s="244"/>
      <c r="AB28" s="244"/>
      <c r="AC28" s="244"/>
      <c r="AD28" s="244"/>
      <c r="AE28" s="244"/>
      <c r="AF28" s="30"/>
      <c r="AG28" s="30"/>
      <c r="AH28" s="30"/>
      <c r="AI28" s="30"/>
      <c r="AJ28" s="30"/>
      <c r="AK28" s="244" t="s">
        <v>37</v>
      </c>
      <c r="AL28" s="244"/>
      <c r="AM28" s="244"/>
      <c r="AN28" s="244"/>
      <c r="AO28" s="244"/>
      <c r="AP28" s="30"/>
      <c r="AQ28" s="30"/>
      <c r="AR28" s="33"/>
      <c r="BE28" s="28"/>
    </row>
    <row r="29" spans="1:71" s="3" customFormat="1" ht="14.4" customHeight="1">
      <c r="B29" s="34"/>
      <c r="C29" s="35"/>
      <c r="D29" s="25" t="s">
        <v>38</v>
      </c>
      <c r="E29" s="35"/>
      <c r="F29" s="25" t="s">
        <v>39</v>
      </c>
      <c r="G29" s="35"/>
      <c r="H29" s="35"/>
      <c r="I29" s="35"/>
      <c r="J29" s="35"/>
      <c r="K29" s="35"/>
      <c r="L29" s="233">
        <v>0.21</v>
      </c>
      <c r="M29" s="232"/>
      <c r="N29" s="232"/>
      <c r="O29" s="232"/>
      <c r="P29" s="232"/>
      <c r="Q29" s="35"/>
      <c r="R29" s="35"/>
      <c r="S29" s="35"/>
      <c r="T29" s="35"/>
      <c r="U29" s="35"/>
      <c r="V29" s="35"/>
      <c r="W29" s="231">
        <f>ROUND(AZ94, 2)</f>
        <v>39999994.079999998</v>
      </c>
      <c r="X29" s="232"/>
      <c r="Y29" s="232"/>
      <c r="Z29" s="232"/>
      <c r="AA29" s="232"/>
      <c r="AB29" s="232"/>
      <c r="AC29" s="232"/>
      <c r="AD29" s="232"/>
      <c r="AE29" s="232"/>
      <c r="AF29" s="35"/>
      <c r="AG29" s="35"/>
      <c r="AH29" s="35"/>
      <c r="AI29" s="35"/>
      <c r="AJ29" s="35"/>
      <c r="AK29" s="231">
        <f>ROUND(AV94, 2)</f>
        <v>8399998.7599999998</v>
      </c>
      <c r="AL29" s="232"/>
      <c r="AM29" s="232"/>
      <c r="AN29" s="232"/>
      <c r="AO29" s="232"/>
      <c r="AP29" s="35"/>
      <c r="AQ29" s="35"/>
      <c r="AR29" s="36"/>
    </row>
    <row r="30" spans="1:71" s="3" customFormat="1" ht="14.4" customHeight="1">
      <c r="B30" s="34"/>
      <c r="C30" s="35"/>
      <c r="D30" s="35"/>
      <c r="E30" s="35"/>
      <c r="F30" s="25" t="s">
        <v>40</v>
      </c>
      <c r="G30" s="35"/>
      <c r="H30" s="35"/>
      <c r="I30" s="35"/>
      <c r="J30" s="35"/>
      <c r="K30" s="35"/>
      <c r="L30" s="233">
        <v>0.12</v>
      </c>
      <c r="M30" s="232"/>
      <c r="N30" s="232"/>
      <c r="O30" s="232"/>
      <c r="P30" s="232"/>
      <c r="Q30" s="35"/>
      <c r="R30" s="35"/>
      <c r="S30" s="35"/>
      <c r="T30" s="35"/>
      <c r="U30" s="35"/>
      <c r="V30" s="35"/>
      <c r="W30" s="231">
        <f>ROUND(BA94, 2)</f>
        <v>0</v>
      </c>
      <c r="X30" s="232"/>
      <c r="Y30" s="232"/>
      <c r="Z30" s="232"/>
      <c r="AA30" s="232"/>
      <c r="AB30" s="232"/>
      <c r="AC30" s="232"/>
      <c r="AD30" s="232"/>
      <c r="AE30" s="232"/>
      <c r="AF30" s="35"/>
      <c r="AG30" s="35"/>
      <c r="AH30" s="35"/>
      <c r="AI30" s="35"/>
      <c r="AJ30" s="35"/>
      <c r="AK30" s="231">
        <f>ROUND(AW94, 2)</f>
        <v>0</v>
      </c>
      <c r="AL30" s="232"/>
      <c r="AM30" s="232"/>
      <c r="AN30" s="232"/>
      <c r="AO30" s="232"/>
      <c r="AP30" s="35"/>
      <c r="AQ30" s="35"/>
      <c r="AR30" s="36"/>
    </row>
    <row r="31" spans="1:71" s="3" customFormat="1" ht="14.4" hidden="1" customHeight="1">
      <c r="B31" s="34"/>
      <c r="C31" s="35"/>
      <c r="D31" s="35"/>
      <c r="E31" s="35"/>
      <c r="F31" s="25" t="s">
        <v>41</v>
      </c>
      <c r="G31" s="35"/>
      <c r="H31" s="35"/>
      <c r="I31" s="35"/>
      <c r="J31" s="35"/>
      <c r="K31" s="35"/>
      <c r="L31" s="233">
        <v>0.21</v>
      </c>
      <c r="M31" s="232"/>
      <c r="N31" s="232"/>
      <c r="O31" s="232"/>
      <c r="P31" s="232"/>
      <c r="Q31" s="35"/>
      <c r="R31" s="35"/>
      <c r="S31" s="35"/>
      <c r="T31" s="35"/>
      <c r="U31" s="35"/>
      <c r="V31" s="35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F31" s="35"/>
      <c r="AG31" s="35"/>
      <c r="AH31" s="35"/>
      <c r="AI31" s="35"/>
      <c r="AJ31" s="35"/>
      <c r="AK31" s="231">
        <v>0</v>
      </c>
      <c r="AL31" s="232"/>
      <c r="AM31" s="232"/>
      <c r="AN31" s="232"/>
      <c r="AO31" s="232"/>
      <c r="AP31" s="35"/>
      <c r="AQ31" s="35"/>
      <c r="AR31" s="36"/>
    </row>
    <row r="32" spans="1:71" s="3" customFormat="1" ht="14.4" hidden="1" customHeight="1">
      <c r="B32" s="34"/>
      <c r="C32" s="35"/>
      <c r="D32" s="35"/>
      <c r="E32" s="35"/>
      <c r="F32" s="25" t="s">
        <v>42</v>
      </c>
      <c r="G32" s="35"/>
      <c r="H32" s="35"/>
      <c r="I32" s="35"/>
      <c r="J32" s="35"/>
      <c r="K32" s="35"/>
      <c r="L32" s="233">
        <v>0.12</v>
      </c>
      <c r="M32" s="232"/>
      <c r="N32" s="232"/>
      <c r="O32" s="232"/>
      <c r="P32" s="232"/>
      <c r="Q32" s="35"/>
      <c r="R32" s="35"/>
      <c r="S32" s="35"/>
      <c r="T32" s="35"/>
      <c r="U32" s="35"/>
      <c r="V32" s="35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F32" s="35"/>
      <c r="AG32" s="35"/>
      <c r="AH32" s="35"/>
      <c r="AI32" s="35"/>
      <c r="AJ32" s="35"/>
      <c r="AK32" s="231">
        <v>0</v>
      </c>
      <c r="AL32" s="232"/>
      <c r="AM32" s="232"/>
      <c r="AN32" s="232"/>
      <c r="AO32" s="232"/>
      <c r="AP32" s="35"/>
      <c r="AQ32" s="35"/>
      <c r="AR32" s="36"/>
    </row>
    <row r="33" spans="1:57" s="3" customFormat="1" ht="14.4" hidden="1" customHeight="1">
      <c r="B33" s="34"/>
      <c r="C33" s="35"/>
      <c r="D33" s="35"/>
      <c r="E33" s="35"/>
      <c r="F33" s="25" t="s">
        <v>43</v>
      </c>
      <c r="G33" s="35"/>
      <c r="H33" s="35"/>
      <c r="I33" s="35"/>
      <c r="J33" s="35"/>
      <c r="K33" s="35"/>
      <c r="L33" s="233">
        <v>0</v>
      </c>
      <c r="M33" s="232"/>
      <c r="N33" s="232"/>
      <c r="O33" s="232"/>
      <c r="P33" s="232"/>
      <c r="Q33" s="35"/>
      <c r="R33" s="35"/>
      <c r="S33" s="35"/>
      <c r="T33" s="35"/>
      <c r="U33" s="35"/>
      <c r="V33" s="35"/>
      <c r="W33" s="231">
        <f>ROUND(BD94, 2)</f>
        <v>0</v>
      </c>
      <c r="X33" s="232"/>
      <c r="Y33" s="232"/>
      <c r="Z33" s="232"/>
      <c r="AA33" s="232"/>
      <c r="AB33" s="232"/>
      <c r="AC33" s="232"/>
      <c r="AD33" s="232"/>
      <c r="AE33" s="232"/>
      <c r="AF33" s="35"/>
      <c r="AG33" s="35"/>
      <c r="AH33" s="35"/>
      <c r="AI33" s="35"/>
      <c r="AJ33" s="35"/>
      <c r="AK33" s="231">
        <v>0</v>
      </c>
      <c r="AL33" s="232"/>
      <c r="AM33" s="232"/>
      <c r="AN33" s="232"/>
      <c r="AO33" s="232"/>
      <c r="AP33" s="35"/>
      <c r="AQ33" s="35"/>
      <c r="AR33" s="36"/>
    </row>
    <row r="34" spans="1:57" s="2" customFormat="1" ht="6.9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5" customHeight="1">
      <c r="A35" s="28"/>
      <c r="B35" s="29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34" t="s">
        <v>46</v>
      </c>
      <c r="Y35" s="235"/>
      <c r="Z35" s="235"/>
      <c r="AA35" s="235"/>
      <c r="AB35" s="235"/>
      <c r="AC35" s="39"/>
      <c r="AD35" s="39"/>
      <c r="AE35" s="39"/>
      <c r="AF35" s="39"/>
      <c r="AG35" s="39"/>
      <c r="AH35" s="39"/>
      <c r="AI35" s="39"/>
      <c r="AJ35" s="39"/>
      <c r="AK35" s="236">
        <f>SUM(AK26:AK33)</f>
        <v>48399992.839999996</v>
      </c>
      <c r="AL35" s="235"/>
      <c r="AM35" s="235"/>
      <c r="AN35" s="235"/>
      <c r="AO35" s="237"/>
      <c r="AP35" s="37"/>
      <c r="AQ35" s="37"/>
      <c r="AR35" s="33"/>
      <c r="BE35" s="28"/>
    </row>
    <row r="36" spans="1:57" s="2" customFormat="1" ht="6.9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1"/>
      <c r="C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28"/>
      <c r="B60" s="29"/>
      <c r="C60" s="30"/>
      <c r="D60" s="46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49</v>
      </c>
      <c r="AI60" s="32"/>
      <c r="AJ60" s="32"/>
      <c r="AK60" s="32"/>
      <c r="AL60" s="32"/>
      <c r="AM60" s="46" t="s">
        <v>50</v>
      </c>
      <c r="AN60" s="32"/>
      <c r="AO60" s="32"/>
      <c r="AP60" s="30"/>
      <c r="AQ60" s="30"/>
      <c r="AR60" s="33"/>
      <c r="BE60" s="28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28"/>
      <c r="B64" s="29"/>
      <c r="C64" s="30"/>
      <c r="D64" s="43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52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28"/>
      <c r="B75" s="29"/>
      <c r="C75" s="30"/>
      <c r="D75" s="46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49</v>
      </c>
      <c r="AI75" s="32"/>
      <c r="AJ75" s="32"/>
      <c r="AK75" s="32"/>
      <c r="AL75" s="32"/>
      <c r="AM75" s="46" t="s">
        <v>50</v>
      </c>
      <c r="AN75" s="32"/>
      <c r="AO75" s="32"/>
      <c r="AP75" s="30"/>
      <c r="AQ75" s="30"/>
      <c r="AR75" s="33"/>
      <c r="BE75" s="28"/>
    </row>
    <row r="76" spans="1:57" s="2" customForma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6.9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4.9" customHeight="1">
      <c r="A82" s="28"/>
      <c r="B82" s="29"/>
      <c r="C82" s="20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5" t="s">
        <v>12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635230013-ST-OVA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6.9" customHeight="1">
      <c r="B85" s="55"/>
      <c r="C85" s="56" t="s">
        <v>14</v>
      </c>
      <c r="D85" s="57"/>
      <c r="E85" s="57"/>
      <c r="F85" s="57"/>
      <c r="G85" s="57"/>
      <c r="H85" s="57"/>
      <c r="I85" s="57"/>
      <c r="J85" s="57"/>
      <c r="K85" s="57"/>
      <c r="L85" s="220" t="str">
        <f>K6</f>
        <v>Svařování, navařování, broušení, výměna ocelových součástí výhybek a kolejnic OŘ OVA 2024 - ST Ostrava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P85" s="57"/>
      <c r="AQ85" s="57"/>
      <c r="AR85" s="58"/>
    </row>
    <row r="86" spans="1:91" s="2" customFormat="1" ht="6.9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obvod ST Ostrava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222" t="str">
        <f>IF(AN8= "","",AN8)</f>
        <v>7. 3. 2024</v>
      </c>
      <c r="AN87" s="222"/>
      <c r="AO87" s="30"/>
      <c r="AP87" s="30"/>
      <c r="AQ87" s="30"/>
      <c r="AR87" s="33"/>
      <c r="BE87" s="28"/>
    </row>
    <row r="88" spans="1:91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>Správa železnic, státní organizace, OŘ Ostrava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223" t="str">
        <f>IF(E17="","",E17)</f>
        <v xml:space="preserve"> </v>
      </c>
      <c r="AN89" s="224"/>
      <c r="AO89" s="224"/>
      <c r="AP89" s="224"/>
      <c r="AQ89" s="30"/>
      <c r="AR89" s="33"/>
      <c r="AS89" s="225" t="s">
        <v>54</v>
      </c>
      <c r="AT89" s="226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25.65" customHeight="1">
      <c r="A90" s="28"/>
      <c r="B90" s="29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53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23" t="str">
        <f>IF(E20="","",E20)</f>
        <v>Správa železnic, státní organizace, OŘ Ostrava</v>
      </c>
      <c r="AN90" s="224"/>
      <c r="AO90" s="224"/>
      <c r="AP90" s="224"/>
      <c r="AQ90" s="30"/>
      <c r="AR90" s="33"/>
      <c r="AS90" s="227"/>
      <c r="AT90" s="228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8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29"/>
      <c r="AT91" s="230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215" t="s">
        <v>55</v>
      </c>
      <c r="D92" s="216"/>
      <c r="E92" s="216"/>
      <c r="F92" s="216"/>
      <c r="G92" s="216"/>
      <c r="H92" s="67"/>
      <c r="I92" s="217" t="s">
        <v>56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8" t="s">
        <v>57</v>
      </c>
      <c r="AH92" s="216"/>
      <c r="AI92" s="216"/>
      <c r="AJ92" s="216"/>
      <c r="AK92" s="216"/>
      <c r="AL92" s="216"/>
      <c r="AM92" s="216"/>
      <c r="AN92" s="217" t="s">
        <v>58</v>
      </c>
      <c r="AO92" s="216"/>
      <c r="AP92" s="219"/>
      <c r="AQ92" s="68" t="s">
        <v>59</v>
      </c>
      <c r="AR92" s="33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  <c r="BE92" s="28"/>
    </row>
    <row r="93" spans="1:91" s="2" customFormat="1" ht="10.8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13">
        <f>ROUND(SUM(AG95:AG96),2)</f>
        <v>39999994.079999998</v>
      </c>
      <c r="AH94" s="213"/>
      <c r="AI94" s="213"/>
      <c r="AJ94" s="213"/>
      <c r="AK94" s="213"/>
      <c r="AL94" s="213"/>
      <c r="AM94" s="213"/>
      <c r="AN94" s="214">
        <f>SUM(AG94,AT94)</f>
        <v>48399992.839999996</v>
      </c>
      <c r="AO94" s="214"/>
      <c r="AP94" s="214"/>
      <c r="AQ94" s="79" t="s">
        <v>1</v>
      </c>
      <c r="AR94" s="80"/>
      <c r="AS94" s="81">
        <f>ROUND(SUM(AS95:AS96),2)</f>
        <v>0</v>
      </c>
      <c r="AT94" s="82">
        <f>ROUND(SUM(AV94:AW94),2)</f>
        <v>8399998.7599999998</v>
      </c>
      <c r="AU94" s="83">
        <f>ROUND(SUM(AU95:AU96),5)</f>
        <v>0</v>
      </c>
      <c r="AV94" s="82">
        <f>ROUND(AZ94*L29,2)</f>
        <v>8399998.7599999998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ROUND(SUM(AZ95:AZ96),2)</f>
        <v>39999994.079999998</v>
      </c>
      <c r="BA94" s="82">
        <f>ROUND(SUM(BA95:BA96),2)</f>
        <v>0</v>
      </c>
      <c r="BB94" s="82">
        <f>ROUND(SUM(BB95:BB96),2)</f>
        <v>0</v>
      </c>
      <c r="BC94" s="82">
        <f>ROUND(SUM(BC95:BC96),2)</f>
        <v>0</v>
      </c>
      <c r="BD94" s="84">
        <f>ROUND(SUM(BD95:BD96),2)</f>
        <v>0</v>
      </c>
      <c r="BS94" s="85" t="s">
        <v>73</v>
      </c>
      <c r="BT94" s="85" t="s">
        <v>74</v>
      </c>
      <c r="BU94" s="86" t="s">
        <v>75</v>
      </c>
      <c r="BV94" s="85" t="s">
        <v>76</v>
      </c>
      <c r="BW94" s="85" t="s">
        <v>5</v>
      </c>
      <c r="BX94" s="85" t="s">
        <v>77</v>
      </c>
      <c r="CL94" s="85" t="s">
        <v>1</v>
      </c>
    </row>
    <row r="95" spans="1:91" s="7" customFormat="1" ht="25.05" customHeight="1">
      <c r="A95" s="87" t="s">
        <v>78</v>
      </c>
      <c r="B95" s="88"/>
      <c r="C95" s="89"/>
      <c r="D95" s="212" t="s">
        <v>79</v>
      </c>
      <c r="E95" s="212"/>
      <c r="F95" s="212"/>
      <c r="G95" s="212"/>
      <c r="H95" s="212"/>
      <c r="I95" s="90"/>
      <c r="J95" s="212" t="s">
        <v>80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0">
        <f>'SO 01 - Práce a dodávky -...'!J30</f>
        <v>37999994.079999998</v>
      </c>
      <c r="AH95" s="211"/>
      <c r="AI95" s="211"/>
      <c r="AJ95" s="211"/>
      <c r="AK95" s="211"/>
      <c r="AL95" s="211"/>
      <c r="AM95" s="211"/>
      <c r="AN95" s="210">
        <f>SUM(AG95,AT95)</f>
        <v>45979992.839999996</v>
      </c>
      <c r="AO95" s="211"/>
      <c r="AP95" s="211"/>
      <c r="AQ95" s="91" t="s">
        <v>81</v>
      </c>
      <c r="AR95" s="92"/>
      <c r="AS95" s="93">
        <v>0</v>
      </c>
      <c r="AT95" s="94">
        <f>ROUND(SUM(AV95:AW95),2)</f>
        <v>7979998.7599999998</v>
      </c>
      <c r="AU95" s="95">
        <f>'SO 01 - Práce a dodávky -...'!P130</f>
        <v>0</v>
      </c>
      <c r="AV95" s="94">
        <f>'SO 01 - Práce a dodávky -...'!J33</f>
        <v>7979998.7599999998</v>
      </c>
      <c r="AW95" s="94">
        <f>'SO 01 - Práce a dodávky -...'!J34</f>
        <v>0</v>
      </c>
      <c r="AX95" s="94">
        <f>'SO 01 - Práce a dodávky -...'!J35</f>
        <v>0</v>
      </c>
      <c r="AY95" s="94">
        <f>'SO 01 - Práce a dodávky -...'!J36</f>
        <v>0</v>
      </c>
      <c r="AZ95" s="94">
        <f>'SO 01 - Práce a dodávky -...'!F33</f>
        <v>37999994.079999998</v>
      </c>
      <c r="BA95" s="94">
        <f>'SO 01 - Práce a dodávky -...'!F34</f>
        <v>0</v>
      </c>
      <c r="BB95" s="94">
        <f>'SO 01 - Práce a dodávky -...'!F35</f>
        <v>0</v>
      </c>
      <c r="BC95" s="94">
        <f>'SO 01 - Práce a dodávky -...'!F36</f>
        <v>0</v>
      </c>
      <c r="BD95" s="96">
        <f>'SO 01 - Práce a dodávky -...'!F37</f>
        <v>0</v>
      </c>
      <c r="BT95" s="97" t="s">
        <v>82</v>
      </c>
      <c r="BV95" s="97" t="s">
        <v>76</v>
      </c>
      <c r="BW95" s="97" t="s">
        <v>83</v>
      </c>
      <c r="BX95" s="97" t="s">
        <v>5</v>
      </c>
      <c r="CL95" s="97" t="s">
        <v>1</v>
      </c>
      <c r="CM95" s="97" t="s">
        <v>84</v>
      </c>
    </row>
    <row r="96" spans="1:91" s="7" customFormat="1" ht="25.05" customHeight="1">
      <c r="A96" s="87" t="s">
        <v>78</v>
      </c>
      <c r="B96" s="88"/>
      <c r="C96" s="89"/>
      <c r="D96" s="212" t="s">
        <v>85</v>
      </c>
      <c r="E96" s="212"/>
      <c r="F96" s="212"/>
      <c r="G96" s="212"/>
      <c r="H96" s="212"/>
      <c r="I96" s="90"/>
      <c r="J96" s="212" t="s">
        <v>86</v>
      </c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0">
        <f>'VON - Vedlejší a ostatní ...'!J30</f>
        <v>2000000</v>
      </c>
      <c r="AH96" s="211"/>
      <c r="AI96" s="211"/>
      <c r="AJ96" s="211"/>
      <c r="AK96" s="211"/>
      <c r="AL96" s="211"/>
      <c r="AM96" s="211"/>
      <c r="AN96" s="210">
        <f>SUM(AG96,AT96)</f>
        <v>2420000</v>
      </c>
      <c r="AO96" s="211"/>
      <c r="AP96" s="211"/>
      <c r="AQ96" s="91" t="s">
        <v>81</v>
      </c>
      <c r="AR96" s="92"/>
      <c r="AS96" s="98">
        <v>0</v>
      </c>
      <c r="AT96" s="99">
        <f>ROUND(SUM(AV96:AW96),2)</f>
        <v>420000</v>
      </c>
      <c r="AU96" s="100">
        <f>'VON - Vedlejší a ostatní ...'!P117</f>
        <v>0</v>
      </c>
      <c r="AV96" s="99">
        <f>'VON - Vedlejší a ostatní ...'!J33</f>
        <v>420000</v>
      </c>
      <c r="AW96" s="99">
        <f>'VON - Vedlejší a ostatní ...'!J34</f>
        <v>0</v>
      </c>
      <c r="AX96" s="99">
        <f>'VON - Vedlejší a ostatní ...'!J35</f>
        <v>0</v>
      </c>
      <c r="AY96" s="99">
        <f>'VON - Vedlejší a ostatní ...'!J36</f>
        <v>0</v>
      </c>
      <c r="AZ96" s="99">
        <f>'VON - Vedlejší a ostatní ...'!F33</f>
        <v>2000000</v>
      </c>
      <c r="BA96" s="99">
        <f>'VON - Vedlejší a ostatní ...'!F34</f>
        <v>0</v>
      </c>
      <c r="BB96" s="99">
        <f>'VON - Vedlejší a ostatní ...'!F35</f>
        <v>0</v>
      </c>
      <c r="BC96" s="99">
        <f>'VON - Vedlejší a ostatní ...'!F36</f>
        <v>0</v>
      </c>
      <c r="BD96" s="101">
        <f>'VON - Vedlejší a ostatní ...'!F37</f>
        <v>0</v>
      </c>
      <c r="BT96" s="97" t="s">
        <v>82</v>
      </c>
      <c r="BV96" s="97" t="s">
        <v>76</v>
      </c>
      <c r="BW96" s="97" t="s">
        <v>87</v>
      </c>
      <c r="BX96" s="97" t="s">
        <v>5</v>
      </c>
      <c r="CL96" s="97" t="s">
        <v>1</v>
      </c>
      <c r="CM96" s="97" t="s">
        <v>84</v>
      </c>
    </row>
    <row r="97" spans="1:57" s="2" customFormat="1" ht="30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3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sheetProtection algorithmName="SHA-512" hashValue="J1FjaPSiTAzwcHqz9dXz71195HCYZiqAc3Xr4S6XdyjkfWrIbs1Yd+oEwDSmUt/j51foEoKl8i+EpGxxelIlcw==" saltValue="rOMeeqG5Z6yDaiFgHZFdYE6vQvx4Pbapx1P1lf3j1bxhgemRdmRghfmXFS3EPWW9gnSsSULaln9Cyiv/p1gjOQ==" spinCount="100000" sheet="1" objects="1" scenarios="1" formatColumns="0" formatRows="0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- Práce a dodávky -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71"/>
  <sheetViews>
    <sheetView showGridLines="0" tabSelected="1" topLeftCell="A116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19"/>
    </row>
    <row r="2" spans="1:46" s="1" customFormat="1" ht="36.9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83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7"/>
      <c r="AT3" s="14" t="s">
        <v>84</v>
      </c>
    </row>
    <row r="4" spans="1:46" s="1" customFormat="1" ht="24.9" customHeight="1">
      <c r="B4" s="17"/>
      <c r="D4" s="104" t="s">
        <v>88</v>
      </c>
      <c r="L4" s="17"/>
      <c r="M4" s="10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6" t="s">
        <v>14</v>
      </c>
      <c r="L6" s="17"/>
    </row>
    <row r="7" spans="1:46" s="1" customFormat="1" ht="26.25" customHeight="1">
      <c r="B7" s="17"/>
      <c r="E7" s="248" t="str">
        <f>'Rekapitulace stavby'!K6</f>
        <v>Svařování, navařování, broušení, výměna ocelových součástí výhybek a kolejnic OŘ OVA 2024 - ST Ostrava</v>
      </c>
      <c r="F7" s="249"/>
      <c r="G7" s="249"/>
      <c r="H7" s="249"/>
      <c r="L7" s="17"/>
    </row>
    <row r="8" spans="1:46" s="2" customFormat="1" ht="12" customHeight="1">
      <c r="A8" s="28"/>
      <c r="B8" s="33"/>
      <c r="C8" s="28"/>
      <c r="D8" s="106" t="s">
        <v>89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0" t="s">
        <v>90</v>
      </c>
      <c r="F9" s="251"/>
      <c r="G9" s="251"/>
      <c r="H9" s="251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16</v>
      </c>
      <c r="E11" s="28"/>
      <c r="F11" s="107" t="s">
        <v>1</v>
      </c>
      <c r="G11" s="28"/>
      <c r="H11" s="28"/>
      <c r="I11" s="106" t="s">
        <v>17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18</v>
      </c>
      <c r="E12" s="28"/>
      <c r="F12" s="107" t="s">
        <v>19</v>
      </c>
      <c r="G12" s="28"/>
      <c r="H12" s="28"/>
      <c r="I12" s="106" t="s">
        <v>20</v>
      </c>
      <c r="J12" s="108" t="str">
        <f>'Rekapitulace stavby'!AN8</f>
        <v>7. 3. 2024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8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22</v>
      </c>
      <c r="E14" s="28"/>
      <c r="F14" s="28"/>
      <c r="G14" s="28"/>
      <c r="H14" s="28"/>
      <c r="I14" s="106" t="s">
        <v>23</v>
      </c>
      <c r="J14" s="107" t="s">
        <v>24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">
        <v>25</v>
      </c>
      <c r="F15" s="28"/>
      <c r="G15" s="28"/>
      <c r="H15" s="28"/>
      <c r="I15" s="106" t="s">
        <v>26</v>
      </c>
      <c r="J15" s="107" t="s">
        <v>27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28</v>
      </c>
      <c r="E17" s="28"/>
      <c r="F17" s="28"/>
      <c r="G17" s="28"/>
      <c r="H17" s="28"/>
      <c r="I17" s="106" t="s">
        <v>23</v>
      </c>
      <c r="J17" s="107" t="str">
        <f>'Rekapitulace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52" t="str">
        <f>'Rekapitulace stavby'!E14</f>
        <v xml:space="preserve"> </v>
      </c>
      <c r="F18" s="252"/>
      <c r="G18" s="252"/>
      <c r="H18" s="252"/>
      <c r="I18" s="106" t="s">
        <v>26</v>
      </c>
      <c r="J18" s="107" t="str">
        <f>'Rekapitulace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30</v>
      </c>
      <c r="E20" s="28"/>
      <c r="F20" s="28"/>
      <c r="G20" s="28"/>
      <c r="H20" s="28"/>
      <c r="I20" s="106" t="s">
        <v>23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32</v>
      </c>
      <c r="E23" s="28"/>
      <c r="F23" s="28"/>
      <c r="G23" s="28"/>
      <c r="H23" s="28"/>
      <c r="I23" s="106" t="s">
        <v>23</v>
      </c>
      <c r="J23" s="107" t="s">
        <v>24</v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">
        <v>25</v>
      </c>
      <c r="F24" s="28"/>
      <c r="G24" s="28"/>
      <c r="H24" s="28"/>
      <c r="I24" s="106" t="s">
        <v>26</v>
      </c>
      <c r="J24" s="107" t="s">
        <v>27</v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33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53" t="s">
        <v>1</v>
      </c>
      <c r="F27" s="253"/>
      <c r="G27" s="253"/>
      <c r="H27" s="25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34</v>
      </c>
      <c r="E30" s="28"/>
      <c r="F30" s="28"/>
      <c r="G30" s="28"/>
      <c r="H30" s="28"/>
      <c r="I30" s="28"/>
      <c r="J30" s="114">
        <f>ROUND(J130, 2)</f>
        <v>37999994.079999998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33"/>
      <c r="C32" s="28"/>
      <c r="D32" s="28"/>
      <c r="E32" s="28"/>
      <c r="F32" s="115" t="s">
        <v>36</v>
      </c>
      <c r="G32" s="28"/>
      <c r="H32" s="28"/>
      <c r="I32" s="115" t="s">
        <v>35</v>
      </c>
      <c r="J32" s="115" t="s">
        <v>37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33"/>
      <c r="C33" s="28"/>
      <c r="D33" s="116" t="s">
        <v>38</v>
      </c>
      <c r="E33" s="106" t="s">
        <v>39</v>
      </c>
      <c r="F33" s="117">
        <f>ROUND((SUM(BE130:BE970)),  2)</f>
        <v>37999994.079999998</v>
      </c>
      <c r="G33" s="28"/>
      <c r="H33" s="28"/>
      <c r="I33" s="118">
        <v>0.21</v>
      </c>
      <c r="J33" s="117">
        <f>ROUND(((SUM(BE130:BE970))*I33),  2)</f>
        <v>7979998.7599999998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33"/>
      <c r="C34" s="28"/>
      <c r="D34" s="28"/>
      <c r="E34" s="106" t="s">
        <v>40</v>
      </c>
      <c r="F34" s="117">
        <f>ROUND((SUM(BF130:BF970)),  2)</f>
        <v>0</v>
      </c>
      <c r="G34" s="28"/>
      <c r="H34" s="28"/>
      <c r="I34" s="118">
        <v>0.12</v>
      </c>
      <c r="J34" s="117">
        <f>ROUND(((SUM(BF130:BF970))*I34),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6" t="s">
        <v>41</v>
      </c>
      <c r="F35" s="117">
        <f>ROUND((SUM(BG130:BG970)),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6" t="s">
        <v>42</v>
      </c>
      <c r="F36" s="117">
        <f>ROUND((SUM(BH130:BH970)),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6" t="s">
        <v>43</v>
      </c>
      <c r="F37" s="117">
        <f>ROUND((SUM(BI130:BI970)),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44</v>
      </c>
      <c r="E39" s="121"/>
      <c r="F39" s="121"/>
      <c r="G39" s="122" t="s">
        <v>45</v>
      </c>
      <c r="H39" s="123" t="s">
        <v>46</v>
      </c>
      <c r="I39" s="121"/>
      <c r="J39" s="124">
        <f>SUM(J30:J37)</f>
        <v>45979992.839999996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5"/>
      <c r="D50" s="126" t="s">
        <v>47</v>
      </c>
      <c r="E50" s="127"/>
      <c r="F50" s="127"/>
      <c r="G50" s="126" t="s">
        <v>48</v>
      </c>
      <c r="H50" s="127"/>
      <c r="I50" s="127"/>
      <c r="J50" s="127"/>
      <c r="K50" s="127"/>
      <c r="L50" s="45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8"/>
      <c r="B61" s="33"/>
      <c r="C61" s="28"/>
      <c r="D61" s="128" t="s">
        <v>49</v>
      </c>
      <c r="E61" s="129"/>
      <c r="F61" s="130" t="s">
        <v>50</v>
      </c>
      <c r="G61" s="128" t="s">
        <v>49</v>
      </c>
      <c r="H61" s="129"/>
      <c r="I61" s="129"/>
      <c r="J61" s="131" t="s">
        <v>50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8"/>
      <c r="B65" s="33"/>
      <c r="C65" s="28"/>
      <c r="D65" s="126" t="s">
        <v>51</v>
      </c>
      <c r="E65" s="132"/>
      <c r="F65" s="132"/>
      <c r="G65" s="126" t="s">
        <v>52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8"/>
      <c r="B76" s="33"/>
      <c r="C76" s="28"/>
      <c r="D76" s="128" t="s">
        <v>49</v>
      </c>
      <c r="E76" s="129"/>
      <c r="F76" s="130" t="s">
        <v>50</v>
      </c>
      <c r="G76" s="128" t="s">
        <v>49</v>
      </c>
      <c r="H76" s="129"/>
      <c r="I76" s="129"/>
      <c r="J76" s="131" t="s">
        <v>50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91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29"/>
      <c r="C85" s="30"/>
      <c r="D85" s="30"/>
      <c r="E85" s="246" t="str">
        <f>E7</f>
        <v>Svařování, navařování, broušení, výměna ocelových součástí výhybek a kolejnic OŘ OVA 2024 - ST Ostrava</v>
      </c>
      <c r="F85" s="247"/>
      <c r="G85" s="247"/>
      <c r="H85" s="247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89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0" t="str">
        <f>E9</f>
        <v>SO 01 - Práce a dodávky - ST Ostrava</v>
      </c>
      <c r="F87" s="245"/>
      <c r="G87" s="245"/>
      <c r="H87" s="245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30"/>
      <c r="E89" s="30"/>
      <c r="F89" s="23" t="str">
        <f>F12</f>
        <v>obvod ST Ostrava</v>
      </c>
      <c r="G89" s="30"/>
      <c r="H89" s="30"/>
      <c r="I89" s="25" t="s">
        <v>20</v>
      </c>
      <c r="J89" s="60" t="str">
        <f>IF(J12="","",J12)</f>
        <v>7. 3. 2024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customHeight="1">
      <c r="A91" s="28"/>
      <c r="B91" s="29"/>
      <c r="C91" s="25" t="s">
        <v>22</v>
      </c>
      <c r="D91" s="30"/>
      <c r="E91" s="30"/>
      <c r="F91" s="23" t="str">
        <f>E15</f>
        <v>Správa železnic, státní organizace, OŘ Ostrava</v>
      </c>
      <c r="G91" s="30"/>
      <c r="H91" s="30"/>
      <c r="I91" s="25" t="s">
        <v>30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40.049999999999997" customHeight="1">
      <c r="A92" s="28"/>
      <c r="B92" s="29"/>
      <c r="C92" s="25" t="s">
        <v>28</v>
      </c>
      <c r="D92" s="30"/>
      <c r="E92" s="30"/>
      <c r="F92" s="23" t="str">
        <f>IF(E18="","",E18)</f>
        <v xml:space="preserve"> </v>
      </c>
      <c r="G92" s="30"/>
      <c r="H92" s="30"/>
      <c r="I92" s="25" t="s">
        <v>32</v>
      </c>
      <c r="J92" s="26" t="str">
        <f>E24</f>
        <v>Správa železnic, státní organizace, OŘ Ostrava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92</v>
      </c>
      <c r="D94" s="138"/>
      <c r="E94" s="138"/>
      <c r="F94" s="138"/>
      <c r="G94" s="138"/>
      <c r="H94" s="138"/>
      <c r="I94" s="138"/>
      <c r="J94" s="139" t="s">
        <v>93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8" customHeight="1">
      <c r="A96" s="28"/>
      <c r="B96" s="29"/>
      <c r="C96" s="140" t="s">
        <v>94</v>
      </c>
      <c r="D96" s="30"/>
      <c r="E96" s="30"/>
      <c r="F96" s="30"/>
      <c r="G96" s="30"/>
      <c r="H96" s="30"/>
      <c r="I96" s="30"/>
      <c r="J96" s="78">
        <f>J130</f>
        <v>37999994.079999998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95</v>
      </c>
    </row>
    <row r="97" spans="1:31" s="9" customFormat="1" ht="24.9" customHeight="1">
      <c r="B97" s="141"/>
      <c r="C97" s="142"/>
      <c r="D97" s="143" t="s">
        <v>96</v>
      </c>
      <c r="E97" s="144"/>
      <c r="F97" s="144"/>
      <c r="G97" s="144"/>
      <c r="H97" s="144"/>
      <c r="I97" s="144"/>
      <c r="J97" s="145">
        <f>J131</f>
        <v>37776786.079999998</v>
      </c>
      <c r="K97" s="142"/>
      <c r="L97" s="146"/>
    </row>
    <row r="98" spans="1:31" s="10" customFormat="1" ht="19.95" customHeight="1">
      <c r="B98" s="147"/>
      <c r="C98" s="148"/>
      <c r="D98" s="149" t="s">
        <v>97</v>
      </c>
      <c r="E98" s="150"/>
      <c r="F98" s="150"/>
      <c r="G98" s="150"/>
      <c r="H98" s="150"/>
      <c r="I98" s="150"/>
      <c r="J98" s="151">
        <f>J132</f>
        <v>35021151.079999998</v>
      </c>
      <c r="K98" s="148"/>
      <c r="L98" s="152"/>
    </row>
    <row r="99" spans="1:31" s="10" customFormat="1" ht="19.95" customHeight="1">
      <c r="B99" s="147"/>
      <c r="C99" s="148"/>
      <c r="D99" s="149" t="s">
        <v>98</v>
      </c>
      <c r="E99" s="150"/>
      <c r="F99" s="150"/>
      <c r="G99" s="150"/>
      <c r="H99" s="150"/>
      <c r="I99" s="150"/>
      <c r="J99" s="151">
        <f>J755</f>
        <v>2755635</v>
      </c>
      <c r="K99" s="148"/>
      <c r="L99" s="152"/>
    </row>
    <row r="100" spans="1:31" s="9" customFormat="1" ht="24.9" customHeight="1">
      <c r="B100" s="141"/>
      <c r="C100" s="142"/>
      <c r="D100" s="143" t="s">
        <v>99</v>
      </c>
      <c r="E100" s="144"/>
      <c r="F100" s="144"/>
      <c r="G100" s="144"/>
      <c r="H100" s="144"/>
      <c r="I100" s="144"/>
      <c r="J100" s="145">
        <f>J840</f>
        <v>10415</v>
      </c>
      <c r="K100" s="142"/>
      <c r="L100" s="146"/>
    </row>
    <row r="101" spans="1:31" s="10" customFormat="1" ht="19.95" customHeight="1">
      <c r="B101" s="147"/>
      <c r="C101" s="148"/>
      <c r="D101" s="149" t="s">
        <v>100</v>
      </c>
      <c r="E101" s="150"/>
      <c r="F101" s="150"/>
      <c r="G101" s="150"/>
      <c r="H101" s="150"/>
      <c r="I101" s="150"/>
      <c r="J101" s="151">
        <f>J841</f>
        <v>10415</v>
      </c>
      <c r="K101" s="148"/>
      <c r="L101" s="152"/>
    </row>
    <row r="102" spans="1:31" s="9" customFormat="1" ht="24.9" customHeight="1">
      <c r="B102" s="141"/>
      <c r="C102" s="142"/>
      <c r="D102" s="143" t="s">
        <v>101</v>
      </c>
      <c r="E102" s="144"/>
      <c r="F102" s="144"/>
      <c r="G102" s="144"/>
      <c r="H102" s="144"/>
      <c r="I102" s="144"/>
      <c r="J102" s="145">
        <f>J854</f>
        <v>87743</v>
      </c>
      <c r="K102" s="142"/>
      <c r="L102" s="146"/>
    </row>
    <row r="103" spans="1:31" s="10" customFormat="1" ht="19.95" customHeight="1">
      <c r="B103" s="147"/>
      <c r="C103" s="148"/>
      <c r="D103" s="149" t="s">
        <v>102</v>
      </c>
      <c r="E103" s="150"/>
      <c r="F103" s="150"/>
      <c r="G103" s="150"/>
      <c r="H103" s="150"/>
      <c r="I103" s="150"/>
      <c r="J103" s="151">
        <f>J855</f>
        <v>14891</v>
      </c>
      <c r="K103" s="148"/>
      <c r="L103" s="152"/>
    </row>
    <row r="104" spans="1:31" s="10" customFormat="1" ht="19.95" customHeight="1">
      <c r="B104" s="147"/>
      <c r="C104" s="148"/>
      <c r="D104" s="149" t="s">
        <v>103</v>
      </c>
      <c r="E104" s="150"/>
      <c r="F104" s="150"/>
      <c r="G104" s="150"/>
      <c r="H104" s="150"/>
      <c r="I104" s="150"/>
      <c r="J104" s="151">
        <f>J868</f>
        <v>22830</v>
      </c>
      <c r="K104" s="148"/>
      <c r="L104" s="152"/>
    </row>
    <row r="105" spans="1:31" s="10" customFormat="1" ht="19.95" customHeight="1">
      <c r="B105" s="147"/>
      <c r="C105" s="148"/>
      <c r="D105" s="149" t="s">
        <v>104</v>
      </c>
      <c r="E105" s="150"/>
      <c r="F105" s="150"/>
      <c r="G105" s="150"/>
      <c r="H105" s="150"/>
      <c r="I105" s="150"/>
      <c r="J105" s="151">
        <f>J881</f>
        <v>32475</v>
      </c>
      <c r="K105" s="148"/>
      <c r="L105" s="152"/>
    </row>
    <row r="106" spans="1:31" s="10" customFormat="1" ht="19.95" customHeight="1">
      <c r="B106" s="147"/>
      <c r="C106" s="148"/>
      <c r="D106" s="149" t="s">
        <v>105</v>
      </c>
      <c r="E106" s="150"/>
      <c r="F106" s="150"/>
      <c r="G106" s="150"/>
      <c r="H106" s="150"/>
      <c r="I106" s="150"/>
      <c r="J106" s="151">
        <f>J916</f>
        <v>2562</v>
      </c>
      <c r="K106" s="148"/>
      <c r="L106" s="152"/>
    </row>
    <row r="107" spans="1:31" s="10" customFormat="1" ht="19.95" customHeight="1">
      <c r="B107" s="147"/>
      <c r="C107" s="148"/>
      <c r="D107" s="149" t="s">
        <v>106</v>
      </c>
      <c r="E107" s="150"/>
      <c r="F107" s="150"/>
      <c r="G107" s="150"/>
      <c r="H107" s="150"/>
      <c r="I107" s="150"/>
      <c r="J107" s="151">
        <f>J921</f>
        <v>1604</v>
      </c>
      <c r="K107" s="148"/>
      <c r="L107" s="152"/>
    </row>
    <row r="108" spans="1:31" s="10" customFormat="1" ht="19.95" customHeight="1">
      <c r="B108" s="147"/>
      <c r="C108" s="148"/>
      <c r="D108" s="149" t="s">
        <v>107</v>
      </c>
      <c r="E108" s="150"/>
      <c r="F108" s="150"/>
      <c r="G108" s="150"/>
      <c r="H108" s="150"/>
      <c r="I108" s="150"/>
      <c r="J108" s="151">
        <f>J926</f>
        <v>4950</v>
      </c>
      <c r="K108" s="148"/>
      <c r="L108" s="152"/>
    </row>
    <row r="109" spans="1:31" s="10" customFormat="1" ht="19.95" customHeight="1">
      <c r="B109" s="147"/>
      <c r="C109" s="148"/>
      <c r="D109" s="149" t="s">
        <v>108</v>
      </c>
      <c r="E109" s="150"/>
      <c r="F109" s="150"/>
      <c r="G109" s="150"/>
      <c r="H109" s="150"/>
      <c r="I109" s="150"/>
      <c r="J109" s="151">
        <f>J931</f>
        <v>8431</v>
      </c>
      <c r="K109" s="148"/>
      <c r="L109" s="152"/>
    </row>
    <row r="110" spans="1:31" s="9" customFormat="1" ht="24.9" customHeight="1">
      <c r="B110" s="141"/>
      <c r="C110" s="142"/>
      <c r="D110" s="143" t="s">
        <v>109</v>
      </c>
      <c r="E110" s="144"/>
      <c r="F110" s="144"/>
      <c r="G110" s="144"/>
      <c r="H110" s="144"/>
      <c r="I110" s="144"/>
      <c r="J110" s="145">
        <f>J940</f>
        <v>125050</v>
      </c>
      <c r="K110" s="142"/>
      <c r="L110" s="146"/>
    </row>
    <row r="111" spans="1:31" s="2" customFormat="1" ht="21.7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>
      <c r="A112" s="2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6" spans="1:31" s="2" customFormat="1" ht="6.9" customHeight="1">
      <c r="A116" s="28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24.9" customHeight="1">
      <c r="A117" s="28"/>
      <c r="B117" s="29"/>
      <c r="C117" s="20" t="s">
        <v>110</v>
      </c>
      <c r="D117" s="30"/>
      <c r="E117" s="30"/>
      <c r="F117" s="30"/>
      <c r="G117" s="30"/>
      <c r="H117" s="30"/>
      <c r="I117" s="30"/>
      <c r="J117" s="30"/>
      <c r="K117" s="30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6.9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2" customHeight="1">
      <c r="A119" s="28"/>
      <c r="B119" s="29"/>
      <c r="C119" s="25" t="s">
        <v>14</v>
      </c>
      <c r="D119" s="30"/>
      <c r="E119" s="30"/>
      <c r="F119" s="30"/>
      <c r="G119" s="30"/>
      <c r="H119" s="30"/>
      <c r="I119" s="30"/>
      <c r="J119" s="30"/>
      <c r="K119" s="30"/>
      <c r="L119" s="45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26.25" customHeight="1">
      <c r="A120" s="28"/>
      <c r="B120" s="29"/>
      <c r="C120" s="30"/>
      <c r="D120" s="30"/>
      <c r="E120" s="246" t="str">
        <f>E7</f>
        <v>Svařování, navařování, broušení, výměna ocelových součástí výhybek a kolejnic OŘ OVA 2024 - ST Ostrava</v>
      </c>
      <c r="F120" s="247"/>
      <c r="G120" s="247"/>
      <c r="H120" s="247"/>
      <c r="I120" s="30"/>
      <c r="J120" s="30"/>
      <c r="K120" s="30"/>
      <c r="L120" s="45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5" t="s">
        <v>89</v>
      </c>
      <c r="D121" s="30"/>
      <c r="E121" s="30"/>
      <c r="F121" s="30"/>
      <c r="G121" s="30"/>
      <c r="H121" s="30"/>
      <c r="I121" s="30"/>
      <c r="J121" s="30"/>
      <c r="K121" s="30"/>
      <c r="L121" s="45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6.5" customHeight="1">
      <c r="A122" s="28"/>
      <c r="B122" s="29"/>
      <c r="C122" s="30"/>
      <c r="D122" s="30"/>
      <c r="E122" s="220" t="str">
        <f>E9</f>
        <v>SO 01 - Práce a dodávky - ST Ostrava</v>
      </c>
      <c r="F122" s="245"/>
      <c r="G122" s="245"/>
      <c r="H122" s="245"/>
      <c r="I122" s="30"/>
      <c r="J122" s="30"/>
      <c r="K122" s="30"/>
      <c r="L122" s="45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6.9" customHeight="1">
      <c r="A123" s="28"/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45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5" t="s">
        <v>18</v>
      </c>
      <c r="D124" s="30"/>
      <c r="E124" s="30"/>
      <c r="F124" s="23" t="str">
        <f>F12</f>
        <v>obvod ST Ostrava</v>
      </c>
      <c r="G124" s="30"/>
      <c r="H124" s="30"/>
      <c r="I124" s="25" t="s">
        <v>20</v>
      </c>
      <c r="J124" s="60" t="str">
        <f>IF(J12="","",J12)</f>
        <v>7. 3. 2024</v>
      </c>
      <c r="K124" s="30"/>
      <c r="L124" s="45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" customHeight="1">
      <c r="A125" s="28"/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45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15" customHeight="1">
      <c r="A126" s="28"/>
      <c r="B126" s="29"/>
      <c r="C126" s="25" t="s">
        <v>22</v>
      </c>
      <c r="D126" s="30"/>
      <c r="E126" s="30"/>
      <c r="F126" s="23" t="str">
        <f>E15</f>
        <v>Správa železnic, státní organizace, OŘ Ostrava</v>
      </c>
      <c r="G126" s="30"/>
      <c r="H126" s="30"/>
      <c r="I126" s="25" t="s">
        <v>30</v>
      </c>
      <c r="J126" s="26" t="str">
        <f>E21</f>
        <v xml:space="preserve"> </v>
      </c>
      <c r="K126" s="30"/>
      <c r="L126" s="45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40.049999999999997" customHeight="1">
      <c r="A127" s="28"/>
      <c r="B127" s="29"/>
      <c r="C127" s="25" t="s">
        <v>28</v>
      </c>
      <c r="D127" s="30"/>
      <c r="E127" s="30"/>
      <c r="F127" s="23" t="str">
        <f>IF(E18="","",E18)</f>
        <v xml:space="preserve"> </v>
      </c>
      <c r="G127" s="30"/>
      <c r="H127" s="30"/>
      <c r="I127" s="25" t="s">
        <v>32</v>
      </c>
      <c r="J127" s="26" t="str">
        <f>E24</f>
        <v>Správa železnic, státní organizace, OŘ Ostrava</v>
      </c>
      <c r="K127" s="30"/>
      <c r="L127" s="45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0.35" customHeight="1">
      <c r="A128" s="28"/>
      <c r="B128" s="29"/>
      <c r="C128" s="30"/>
      <c r="D128" s="30"/>
      <c r="E128" s="30"/>
      <c r="F128" s="30"/>
      <c r="G128" s="30"/>
      <c r="H128" s="30"/>
      <c r="I128" s="30"/>
      <c r="J128" s="30"/>
      <c r="K128" s="30"/>
      <c r="L128" s="45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11" customFormat="1" ht="29.25" customHeight="1">
      <c r="A129" s="153"/>
      <c r="B129" s="154"/>
      <c r="C129" s="155" t="s">
        <v>111</v>
      </c>
      <c r="D129" s="156" t="s">
        <v>59</v>
      </c>
      <c r="E129" s="156" t="s">
        <v>55</v>
      </c>
      <c r="F129" s="156" t="s">
        <v>56</v>
      </c>
      <c r="G129" s="156" t="s">
        <v>112</v>
      </c>
      <c r="H129" s="156" t="s">
        <v>113</v>
      </c>
      <c r="I129" s="156" t="s">
        <v>114</v>
      </c>
      <c r="J129" s="156" t="s">
        <v>93</v>
      </c>
      <c r="K129" s="157" t="s">
        <v>115</v>
      </c>
      <c r="L129" s="158"/>
      <c r="M129" s="69" t="s">
        <v>1</v>
      </c>
      <c r="N129" s="70" t="s">
        <v>38</v>
      </c>
      <c r="O129" s="70" t="s">
        <v>116</v>
      </c>
      <c r="P129" s="70" t="s">
        <v>117</v>
      </c>
      <c r="Q129" s="70" t="s">
        <v>118</v>
      </c>
      <c r="R129" s="70" t="s">
        <v>119</v>
      </c>
      <c r="S129" s="70" t="s">
        <v>120</v>
      </c>
      <c r="T129" s="71" t="s">
        <v>121</v>
      </c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</row>
    <row r="130" spans="1:65" s="2" customFormat="1" ht="22.8" customHeight="1">
      <c r="A130" s="28"/>
      <c r="B130" s="29"/>
      <c r="C130" s="76" t="s">
        <v>122</v>
      </c>
      <c r="D130" s="30"/>
      <c r="E130" s="30"/>
      <c r="F130" s="30"/>
      <c r="G130" s="30"/>
      <c r="H130" s="30"/>
      <c r="I130" s="30"/>
      <c r="J130" s="159">
        <f>BK130</f>
        <v>37999994.079999998</v>
      </c>
      <c r="K130" s="30"/>
      <c r="L130" s="33"/>
      <c r="M130" s="72"/>
      <c r="N130" s="160"/>
      <c r="O130" s="73"/>
      <c r="P130" s="161">
        <f>P131+P840+P854+P940</f>
        <v>0</v>
      </c>
      <c r="Q130" s="73"/>
      <c r="R130" s="161">
        <f>R131+R840+R854+R940</f>
        <v>57.762680000000024</v>
      </c>
      <c r="S130" s="73"/>
      <c r="T130" s="162">
        <f>T131+T840+T854+T940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73</v>
      </c>
      <c r="AU130" s="14" t="s">
        <v>95</v>
      </c>
      <c r="BK130" s="163">
        <f>BK131+BK840+BK854+BK940</f>
        <v>37999994.079999998</v>
      </c>
    </row>
    <row r="131" spans="1:65" s="12" customFormat="1" ht="25.95" customHeight="1">
      <c r="B131" s="164"/>
      <c r="C131" s="165"/>
      <c r="D131" s="166" t="s">
        <v>73</v>
      </c>
      <c r="E131" s="167" t="s">
        <v>123</v>
      </c>
      <c r="F131" s="167" t="s">
        <v>124</v>
      </c>
      <c r="G131" s="165"/>
      <c r="H131" s="165"/>
      <c r="I131" s="165"/>
      <c r="J131" s="168">
        <f>BK131</f>
        <v>37776786.079999998</v>
      </c>
      <c r="K131" s="165"/>
      <c r="L131" s="169"/>
      <c r="M131" s="170"/>
      <c r="N131" s="171"/>
      <c r="O131" s="171"/>
      <c r="P131" s="172">
        <f>P132+P755</f>
        <v>0</v>
      </c>
      <c r="Q131" s="171"/>
      <c r="R131" s="172">
        <f>R132+R755</f>
        <v>57.762680000000024</v>
      </c>
      <c r="S131" s="171"/>
      <c r="T131" s="173">
        <f>T132+T755</f>
        <v>0</v>
      </c>
      <c r="AR131" s="174" t="s">
        <v>82</v>
      </c>
      <c r="AT131" s="175" t="s">
        <v>73</v>
      </c>
      <c r="AU131" s="175" t="s">
        <v>74</v>
      </c>
      <c r="AY131" s="174" t="s">
        <v>125</v>
      </c>
      <c r="BK131" s="176">
        <f>BK132+BK755</f>
        <v>37776786.079999998</v>
      </c>
    </row>
    <row r="132" spans="1:65" s="12" customFormat="1" ht="22.8" customHeight="1">
      <c r="B132" s="164"/>
      <c r="C132" s="165"/>
      <c r="D132" s="166" t="s">
        <v>73</v>
      </c>
      <c r="E132" s="177" t="s">
        <v>126</v>
      </c>
      <c r="F132" s="177" t="s">
        <v>127</v>
      </c>
      <c r="G132" s="165"/>
      <c r="H132" s="165"/>
      <c r="I132" s="165"/>
      <c r="J132" s="178">
        <f>BK132</f>
        <v>35021151.079999998</v>
      </c>
      <c r="K132" s="165"/>
      <c r="L132" s="169"/>
      <c r="M132" s="170"/>
      <c r="N132" s="171"/>
      <c r="O132" s="171"/>
      <c r="P132" s="172">
        <f>SUM(P133:P754)</f>
        <v>0</v>
      </c>
      <c r="Q132" s="171"/>
      <c r="R132" s="172">
        <f>SUM(R133:R754)</f>
        <v>0</v>
      </c>
      <c r="S132" s="171"/>
      <c r="T132" s="173">
        <f>SUM(T133:T754)</f>
        <v>0</v>
      </c>
      <c r="AR132" s="174" t="s">
        <v>82</v>
      </c>
      <c r="AT132" s="175" t="s">
        <v>73</v>
      </c>
      <c r="AU132" s="175" t="s">
        <v>82</v>
      </c>
      <c r="AY132" s="174" t="s">
        <v>125</v>
      </c>
      <c r="BK132" s="176">
        <f>SUM(BK133:BK754)</f>
        <v>35021151.079999998</v>
      </c>
    </row>
    <row r="133" spans="1:65" s="2" customFormat="1" ht="16.5" customHeight="1">
      <c r="A133" s="28"/>
      <c r="B133" s="29"/>
      <c r="C133" s="179" t="s">
        <v>82</v>
      </c>
      <c r="D133" s="179" t="s">
        <v>128</v>
      </c>
      <c r="E133" s="180" t="s">
        <v>129</v>
      </c>
      <c r="F133" s="181" t="s">
        <v>130</v>
      </c>
      <c r="G133" s="182" t="s">
        <v>131</v>
      </c>
      <c r="H133" s="183">
        <v>50</v>
      </c>
      <c r="I133" s="184">
        <v>724</v>
      </c>
      <c r="J133" s="184">
        <f>ROUND(I133*H133,2)</f>
        <v>36200</v>
      </c>
      <c r="K133" s="181" t="s">
        <v>132</v>
      </c>
      <c r="L133" s="33"/>
      <c r="M133" s="185" t="s">
        <v>1</v>
      </c>
      <c r="N133" s="186" t="s">
        <v>39</v>
      </c>
      <c r="O133" s="187">
        <v>0</v>
      </c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9" t="s">
        <v>133</v>
      </c>
      <c r="AT133" s="189" t="s">
        <v>128</v>
      </c>
      <c r="AU133" s="189" t="s">
        <v>84</v>
      </c>
      <c r="AY133" s="14" t="s">
        <v>125</v>
      </c>
      <c r="BE133" s="190">
        <f>IF(N133="základní",J133,0)</f>
        <v>36200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4" t="s">
        <v>82</v>
      </c>
      <c r="BK133" s="190">
        <f>ROUND(I133*H133,2)</f>
        <v>36200</v>
      </c>
      <c r="BL133" s="14" t="s">
        <v>133</v>
      </c>
      <c r="BM133" s="189" t="s">
        <v>134</v>
      </c>
    </row>
    <row r="134" spans="1:65" s="2" customFormat="1" ht="28.8">
      <c r="A134" s="28"/>
      <c r="B134" s="29"/>
      <c r="C134" s="30"/>
      <c r="D134" s="191" t="s">
        <v>135</v>
      </c>
      <c r="E134" s="30"/>
      <c r="F134" s="192" t="s">
        <v>136</v>
      </c>
      <c r="G134" s="30"/>
      <c r="H134" s="30"/>
      <c r="I134" s="30"/>
      <c r="J134" s="30"/>
      <c r="K134" s="30"/>
      <c r="L134" s="33"/>
      <c r="M134" s="193"/>
      <c r="N134" s="194"/>
      <c r="O134" s="65"/>
      <c r="P134" s="65"/>
      <c r="Q134" s="65"/>
      <c r="R134" s="65"/>
      <c r="S134" s="65"/>
      <c r="T134" s="66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4" t="s">
        <v>135</v>
      </c>
      <c r="AU134" s="14" t="s">
        <v>84</v>
      </c>
    </row>
    <row r="135" spans="1:65" s="2" customFormat="1" ht="16.5" customHeight="1">
      <c r="A135" s="28"/>
      <c r="B135" s="29"/>
      <c r="C135" s="179" t="s">
        <v>84</v>
      </c>
      <c r="D135" s="179" t="s">
        <v>128</v>
      </c>
      <c r="E135" s="180" t="s">
        <v>137</v>
      </c>
      <c r="F135" s="181" t="s">
        <v>138</v>
      </c>
      <c r="G135" s="182" t="s">
        <v>139</v>
      </c>
      <c r="H135" s="183">
        <v>50</v>
      </c>
      <c r="I135" s="184">
        <v>150</v>
      </c>
      <c r="J135" s="184">
        <f>ROUND(I135*H135,2)</f>
        <v>7500</v>
      </c>
      <c r="K135" s="181" t="s">
        <v>132</v>
      </c>
      <c r="L135" s="33"/>
      <c r="M135" s="185" t="s">
        <v>1</v>
      </c>
      <c r="N135" s="186" t="s">
        <v>39</v>
      </c>
      <c r="O135" s="187">
        <v>0</v>
      </c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89" t="s">
        <v>133</v>
      </c>
      <c r="AT135" s="189" t="s">
        <v>128</v>
      </c>
      <c r="AU135" s="189" t="s">
        <v>84</v>
      </c>
      <c r="AY135" s="14" t="s">
        <v>125</v>
      </c>
      <c r="BE135" s="190">
        <f>IF(N135="základní",J135,0)</f>
        <v>7500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4" t="s">
        <v>82</v>
      </c>
      <c r="BK135" s="190">
        <f>ROUND(I135*H135,2)</f>
        <v>7500</v>
      </c>
      <c r="BL135" s="14" t="s">
        <v>133</v>
      </c>
      <c r="BM135" s="189" t="s">
        <v>140</v>
      </c>
    </row>
    <row r="136" spans="1:65" s="2" customFormat="1" ht="19.2">
      <c r="A136" s="28"/>
      <c r="B136" s="29"/>
      <c r="C136" s="30"/>
      <c r="D136" s="191" t="s">
        <v>135</v>
      </c>
      <c r="E136" s="30"/>
      <c r="F136" s="192" t="s">
        <v>141</v>
      </c>
      <c r="G136" s="30"/>
      <c r="H136" s="30"/>
      <c r="I136" s="30"/>
      <c r="J136" s="30"/>
      <c r="K136" s="30"/>
      <c r="L136" s="33"/>
      <c r="M136" s="193"/>
      <c r="N136" s="194"/>
      <c r="O136" s="65"/>
      <c r="P136" s="65"/>
      <c r="Q136" s="65"/>
      <c r="R136" s="65"/>
      <c r="S136" s="65"/>
      <c r="T136" s="66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4" t="s">
        <v>135</v>
      </c>
      <c r="AU136" s="14" t="s">
        <v>84</v>
      </c>
    </row>
    <row r="137" spans="1:65" s="2" customFormat="1" ht="19.2">
      <c r="A137" s="28"/>
      <c r="B137" s="29"/>
      <c r="C137" s="30"/>
      <c r="D137" s="191" t="s">
        <v>142</v>
      </c>
      <c r="E137" s="30"/>
      <c r="F137" s="195" t="s">
        <v>143</v>
      </c>
      <c r="G137" s="30"/>
      <c r="H137" s="30"/>
      <c r="I137" s="30"/>
      <c r="J137" s="30"/>
      <c r="K137" s="30"/>
      <c r="L137" s="33"/>
      <c r="M137" s="193"/>
      <c r="N137" s="194"/>
      <c r="O137" s="65"/>
      <c r="P137" s="65"/>
      <c r="Q137" s="65"/>
      <c r="R137" s="65"/>
      <c r="S137" s="65"/>
      <c r="T137" s="66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142</v>
      </c>
      <c r="AU137" s="14" t="s">
        <v>84</v>
      </c>
    </row>
    <row r="138" spans="1:65" s="2" customFormat="1" ht="16.5" customHeight="1">
      <c r="A138" s="28"/>
      <c r="B138" s="29"/>
      <c r="C138" s="179" t="s">
        <v>144</v>
      </c>
      <c r="D138" s="179" t="s">
        <v>128</v>
      </c>
      <c r="E138" s="180" t="s">
        <v>145</v>
      </c>
      <c r="F138" s="181" t="s">
        <v>146</v>
      </c>
      <c r="G138" s="182" t="s">
        <v>147</v>
      </c>
      <c r="H138" s="183">
        <v>50</v>
      </c>
      <c r="I138" s="184">
        <v>287</v>
      </c>
      <c r="J138" s="184">
        <f>ROUND(I138*H138,2)</f>
        <v>14350</v>
      </c>
      <c r="K138" s="181" t="s">
        <v>132</v>
      </c>
      <c r="L138" s="33"/>
      <c r="M138" s="185" t="s">
        <v>1</v>
      </c>
      <c r="N138" s="186" t="s">
        <v>39</v>
      </c>
      <c r="O138" s="187">
        <v>0</v>
      </c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9" t="s">
        <v>133</v>
      </c>
      <c r="AT138" s="189" t="s">
        <v>128</v>
      </c>
      <c r="AU138" s="189" t="s">
        <v>84</v>
      </c>
      <c r="AY138" s="14" t="s">
        <v>125</v>
      </c>
      <c r="BE138" s="190">
        <f>IF(N138="základní",J138,0)</f>
        <v>14350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4" t="s">
        <v>82</v>
      </c>
      <c r="BK138" s="190">
        <f>ROUND(I138*H138,2)</f>
        <v>14350</v>
      </c>
      <c r="BL138" s="14" t="s">
        <v>133</v>
      </c>
      <c r="BM138" s="189" t="s">
        <v>8</v>
      </c>
    </row>
    <row r="139" spans="1:65" s="2" customFormat="1" ht="19.2">
      <c r="A139" s="28"/>
      <c r="B139" s="29"/>
      <c r="C139" s="30"/>
      <c r="D139" s="191" t="s">
        <v>135</v>
      </c>
      <c r="E139" s="30"/>
      <c r="F139" s="192" t="s">
        <v>148</v>
      </c>
      <c r="G139" s="30"/>
      <c r="H139" s="30"/>
      <c r="I139" s="30"/>
      <c r="J139" s="30"/>
      <c r="K139" s="30"/>
      <c r="L139" s="33"/>
      <c r="M139" s="193"/>
      <c r="N139" s="194"/>
      <c r="O139" s="65"/>
      <c r="P139" s="65"/>
      <c r="Q139" s="65"/>
      <c r="R139" s="65"/>
      <c r="S139" s="65"/>
      <c r="T139" s="66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135</v>
      </c>
      <c r="AU139" s="14" t="s">
        <v>84</v>
      </c>
    </row>
    <row r="140" spans="1:65" s="2" customFormat="1" ht="16.5" customHeight="1">
      <c r="A140" s="28"/>
      <c r="B140" s="29"/>
      <c r="C140" s="179" t="s">
        <v>133</v>
      </c>
      <c r="D140" s="179" t="s">
        <v>128</v>
      </c>
      <c r="E140" s="180" t="s">
        <v>149</v>
      </c>
      <c r="F140" s="181" t="s">
        <v>150</v>
      </c>
      <c r="G140" s="182" t="s">
        <v>139</v>
      </c>
      <c r="H140" s="183">
        <v>50</v>
      </c>
      <c r="I140" s="184">
        <v>450</v>
      </c>
      <c r="J140" s="184">
        <f>ROUND(I140*H140,2)</f>
        <v>22500</v>
      </c>
      <c r="K140" s="181" t="s">
        <v>132</v>
      </c>
      <c r="L140" s="33"/>
      <c r="M140" s="185" t="s">
        <v>1</v>
      </c>
      <c r="N140" s="186" t="s">
        <v>39</v>
      </c>
      <c r="O140" s="187">
        <v>0</v>
      </c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9" t="s">
        <v>133</v>
      </c>
      <c r="AT140" s="189" t="s">
        <v>128</v>
      </c>
      <c r="AU140" s="189" t="s">
        <v>84</v>
      </c>
      <c r="AY140" s="14" t="s">
        <v>125</v>
      </c>
      <c r="BE140" s="190">
        <f>IF(N140="základní",J140,0)</f>
        <v>22500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4" t="s">
        <v>82</v>
      </c>
      <c r="BK140" s="190">
        <f>ROUND(I140*H140,2)</f>
        <v>22500</v>
      </c>
      <c r="BL140" s="14" t="s">
        <v>133</v>
      </c>
      <c r="BM140" s="189" t="s">
        <v>151</v>
      </c>
    </row>
    <row r="141" spans="1:65" s="2" customFormat="1" ht="38.4">
      <c r="A141" s="28"/>
      <c r="B141" s="29"/>
      <c r="C141" s="30"/>
      <c r="D141" s="191" t="s">
        <v>135</v>
      </c>
      <c r="E141" s="30"/>
      <c r="F141" s="192" t="s">
        <v>152</v>
      </c>
      <c r="G141" s="30"/>
      <c r="H141" s="30"/>
      <c r="I141" s="30"/>
      <c r="J141" s="30"/>
      <c r="K141" s="30"/>
      <c r="L141" s="33"/>
      <c r="M141" s="193"/>
      <c r="N141" s="194"/>
      <c r="O141" s="65"/>
      <c r="P141" s="65"/>
      <c r="Q141" s="65"/>
      <c r="R141" s="65"/>
      <c r="S141" s="65"/>
      <c r="T141" s="66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135</v>
      </c>
      <c r="AU141" s="14" t="s">
        <v>84</v>
      </c>
    </row>
    <row r="142" spans="1:65" s="2" customFormat="1" ht="19.2">
      <c r="A142" s="28"/>
      <c r="B142" s="29"/>
      <c r="C142" s="30"/>
      <c r="D142" s="191" t="s">
        <v>142</v>
      </c>
      <c r="E142" s="30"/>
      <c r="F142" s="195" t="s">
        <v>153</v>
      </c>
      <c r="G142" s="30"/>
      <c r="H142" s="30"/>
      <c r="I142" s="30"/>
      <c r="J142" s="30"/>
      <c r="K142" s="30"/>
      <c r="L142" s="33"/>
      <c r="M142" s="193"/>
      <c r="N142" s="194"/>
      <c r="O142" s="65"/>
      <c r="P142" s="65"/>
      <c r="Q142" s="65"/>
      <c r="R142" s="65"/>
      <c r="S142" s="65"/>
      <c r="T142" s="66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142</v>
      </c>
      <c r="AU142" s="14" t="s">
        <v>84</v>
      </c>
    </row>
    <row r="143" spans="1:65" s="2" customFormat="1" ht="16.5" customHeight="1">
      <c r="A143" s="28"/>
      <c r="B143" s="29"/>
      <c r="C143" s="179" t="s">
        <v>123</v>
      </c>
      <c r="D143" s="179" t="s">
        <v>128</v>
      </c>
      <c r="E143" s="180" t="s">
        <v>154</v>
      </c>
      <c r="F143" s="181" t="s">
        <v>155</v>
      </c>
      <c r="G143" s="182" t="s">
        <v>139</v>
      </c>
      <c r="H143" s="183">
        <v>50</v>
      </c>
      <c r="I143" s="184">
        <v>436</v>
      </c>
      <c r="J143" s="184">
        <f>ROUND(I143*H143,2)</f>
        <v>21800</v>
      </c>
      <c r="K143" s="181" t="s">
        <v>132</v>
      </c>
      <c r="L143" s="33"/>
      <c r="M143" s="185" t="s">
        <v>1</v>
      </c>
      <c r="N143" s="186" t="s">
        <v>39</v>
      </c>
      <c r="O143" s="187">
        <v>0</v>
      </c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9" t="s">
        <v>133</v>
      </c>
      <c r="AT143" s="189" t="s">
        <v>128</v>
      </c>
      <c r="AU143" s="189" t="s">
        <v>84</v>
      </c>
      <c r="AY143" s="14" t="s">
        <v>125</v>
      </c>
      <c r="BE143" s="190">
        <f>IF(N143="základní",J143,0)</f>
        <v>21800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4" t="s">
        <v>82</v>
      </c>
      <c r="BK143" s="190">
        <f>ROUND(I143*H143,2)</f>
        <v>21800</v>
      </c>
      <c r="BL143" s="14" t="s">
        <v>133</v>
      </c>
      <c r="BM143" s="189" t="s">
        <v>156</v>
      </c>
    </row>
    <row r="144" spans="1:65" s="2" customFormat="1" ht="38.4">
      <c r="A144" s="28"/>
      <c r="B144" s="29"/>
      <c r="C144" s="30"/>
      <c r="D144" s="191" t="s">
        <v>135</v>
      </c>
      <c r="E144" s="30"/>
      <c r="F144" s="192" t="s">
        <v>157</v>
      </c>
      <c r="G144" s="30"/>
      <c r="H144" s="30"/>
      <c r="I144" s="30"/>
      <c r="J144" s="30"/>
      <c r="K144" s="30"/>
      <c r="L144" s="33"/>
      <c r="M144" s="193"/>
      <c r="N144" s="194"/>
      <c r="O144" s="65"/>
      <c r="P144" s="65"/>
      <c r="Q144" s="65"/>
      <c r="R144" s="65"/>
      <c r="S144" s="65"/>
      <c r="T144" s="66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135</v>
      </c>
      <c r="AU144" s="14" t="s">
        <v>84</v>
      </c>
    </row>
    <row r="145" spans="1:65" s="2" customFormat="1" ht="19.2">
      <c r="A145" s="28"/>
      <c r="B145" s="29"/>
      <c r="C145" s="30"/>
      <c r="D145" s="191" t="s">
        <v>142</v>
      </c>
      <c r="E145" s="30"/>
      <c r="F145" s="195" t="s">
        <v>153</v>
      </c>
      <c r="G145" s="30"/>
      <c r="H145" s="30"/>
      <c r="I145" s="30"/>
      <c r="J145" s="30"/>
      <c r="K145" s="30"/>
      <c r="L145" s="33"/>
      <c r="M145" s="193"/>
      <c r="N145" s="194"/>
      <c r="O145" s="65"/>
      <c r="P145" s="65"/>
      <c r="Q145" s="65"/>
      <c r="R145" s="65"/>
      <c r="S145" s="65"/>
      <c r="T145" s="66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142</v>
      </c>
      <c r="AU145" s="14" t="s">
        <v>84</v>
      </c>
    </row>
    <row r="146" spans="1:65" s="2" customFormat="1" ht="16.5" customHeight="1">
      <c r="A146" s="28"/>
      <c r="B146" s="29"/>
      <c r="C146" s="179" t="s">
        <v>134</v>
      </c>
      <c r="D146" s="179" t="s">
        <v>128</v>
      </c>
      <c r="E146" s="180" t="s">
        <v>158</v>
      </c>
      <c r="F146" s="181" t="s">
        <v>159</v>
      </c>
      <c r="G146" s="182" t="s">
        <v>139</v>
      </c>
      <c r="H146" s="183">
        <v>50</v>
      </c>
      <c r="I146" s="184">
        <v>379</v>
      </c>
      <c r="J146" s="184">
        <f>ROUND(I146*H146,2)</f>
        <v>18950</v>
      </c>
      <c r="K146" s="181" t="s">
        <v>132</v>
      </c>
      <c r="L146" s="33"/>
      <c r="M146" s="185" t="s">
        <v>1</v>
      </c>
      <c r="N146" s="186" t="s">
        <v>39</v>
      </c>
      <c r="O146" s="187">
        <v>0</v>
      </c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9" t="s">
        <v>133</v>
      </c>
      <c r="AT146" s="189" t="s">
        <v>128</v>
      </c>
      <c r="AU146" s="189" t="s">
        <v>84</v>
      </c>
      <c r="AY146" s="14" t="s">
        <v>125</v>
      </c>
      <c r="BE146" s="190">
        <f>IF(N146="základní",J146,0)</f>
        <v>18950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4" t="s">
        <v>82</v>
      </c>
      <c r="BK146" s="190">
        <f>ROUND(I146*H146,2)</f>
        <v>18950</v>
      </c>
      <c r="BL146" s="14" t="s">
        <v>133</v>
      </c>
      <c r="BM146" s="189" t="s">
        <v>160</v>
      </c>
    </row>
    <row r="147" spans="1:65" s="2" customFormat="1" ht="38.4">
      <c r="A147" s="28"/>
      <c r="B147" s="29"/>
      <c r="C147" s="30"/>
      <c r="D147" s="191" t="s">
        <v>135</v>
      </c>
      <c r="E147" s="30"/>
      <c r="F147" s="192" t="s">
        <v>161</v>
      </c>
      <c r="G147" s="30"/>
      <c r="H147" s="30"/>
      <c r="I147" s="30"/>
      <c r="J147" s="30"/>
      <c r="K147" s="30"/>
      <c r="L147" s="33"/>
      <c r="M147" s="193"/>
      <c r="N147" s="194"/>
      <c r="O147" s="65"/>
      <c r="P147" s="65"/>
      <c r="Q147" s="65"/>
      <c r="R147" s="65"/>
      <c r="S147" s="65"/>
      <c r="T147" s="66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135</v>
      </c>
      <c r="AU147" s="14" t="s">
        <v>84</v>
      </c>
    </row>
    <row r="148" spans="1:65" s="2" customFormat="1" ht="19.2">
      <c r="A148" s="28"/>
      <c r="B148" s="29"/>
      <c r="C148" s="30"/>
      <c r="D148" s="191" t="s">
        <v>142</v>
      </c>
      <c r="E148" s="30"/>
      <c r="F148" s="195" t="s">
        <v>153</v>
      </c>
      <c r="G148" s="30"/>
      <c r="H148" s="30"/>
      <c r="I148" s="30"/>
      <c r="J148" s="30"/>
      <c r="K148" s="30"/>
      <c r="L148" s="33"/>
      <c r="M148" s="193"/>
      <c r="N148" s="194"/>
      <c r="O148" s="65"/>
      <c r="P148" s="65"/>
      <c r="Q148" s="65"/>
      <c r="R148" s="65"/>
      <c r="S148" s="65"/>
      <c r="T148" s="66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4" t="s">
        <v>142</v>
      </c>
      <c r="AU148" s="14" t="s">
        <v>84</v>
      </c>
    </row>
    <row r="149" spans="1:65" s="2" customFormat="1" ht="16.5" customHeight="1">
      <c r="A149" s="28"/>
      <c r="B149" s="29"/>
      <c r="C149" s="179" t="s">
        <v>162</v>
      </c>
      <c r="D149" s="179" t="s">
        <v>128</v>
      </c>
      <c r="E149" s="180" t="s">
        <v>163</v>
      </c>
      <c r="F149" s="181" t="s">
        <v>164</v>
      </c>
      <c r="G149" s="182" t="s">
        <v>139</v>
      </c>
      <c r="H149" s="183">
        <v>200</v>
      </c>
      <c r="I149" s="184">
        <v>420</v>
      </c>
      <c r="J149" s="184">
        <f>ROUND(I149*H149,2)</f>
        <v>84000</v>
      </c>
      <c r="K149" s="181" t="s">
        <v>132</v>
      </c>
      <c r="L149" s="33"/>
      <c r="M149" s="185" t="s">
        <v>1</v>
      </c>
      <c r="N149" s="186" t="s">
        <v>39</v>
      </c>
      <c r="O149" s="187">
        <v>0</v>
      </c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89" t="s">
        <v>133</v>
      </c>
      <c r="AT149" s="189" t="s">
        <v>128</v>
      </c>
      <c r="AU149" s="189" t="s">
        <v>84</v>
      </c>
      <c r="AY149" s="14" t="s">
        <v>125</v>
      </c>
      <c r="BE149" s="190">
        <f>IF(N149="základní",J149,0)</f>
        <v>84000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4" t="s">
        <v>82</v>
      </c>
      <c r="BK149" s="190">
        <f>ROUND(I149*H149,2)</f>
        <v>84000</v>
      </c>
      <c r="BL149" s="14" t="s">
        <v>133</v>
      </c>
      <c r="BM149" s="189" t="s">
        <v>165</v>
      </c>
    </row>
    <row r="150" spans="1:65" s="2" customFormat="1" ht="38.4">
      <c r="A150" s="28"/>
      <c r="B150" s="29"/>
      <c r="C150" s="30"/>
      <c r="D150" s="191" t="s">
        <v>135</v>
      </c>
      <c r="E150" s="30"/>
      <c r="F150" s="192" t="s">
        <v>166</v>
      </c>
      <c r="G150" s="30"/>
      <c r="H150" s="30"/>
      <c r="I150" s="30"/>
      <c r="J150" s="30"/>
      <c r="K150" s="30"/>
      <c r="L150" s="33"/>
      <c r="M150" s="193"/>
      <c r="N150" s="194"/>
      <c r="O150" s="65"/>
      <c r="P150" s="65"/>
      <c r="Q150" s="65"/>
      <c r="R150" s="65"/>
      <c r="S150" s="65"/>
      <c r="T150" s="66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135</v>
      </c>
      <c r="AU150" s="14" t="s">
        <v>84</v>
      </c>
    </row>
    <row r="151" spans="1:65" s="2" customFormat="1" ht="19.2">
      <c r="A151" s="28"/>
      <c r="B151" s="29"/>
      <c r="C151" s="30"/>
      <c r="D151" s="191" t="s">
        <v>142</v>
      </c>
      <c r="E151" s="30"/>
      <c r="F151" s="195" t="s">
        <v>153</v>
      </c>
      <c r="G151" s="30"/>
      <c r="H151" s="30"/>
      <c r="I151" s="30"/>
      <c r="J151" s="30"/>
      <c r="K151" s="30"/>
      <c r="L151" s="33"/>
      <c r="M151" s="193"/>
      <c r="N151" s="194"/>
      <c r="O151" s="65"/>
      <c r="P151" s="65"/>
      <c r="Q151" s="65"/>
      <c r="R151" s="65"/>
      <c r="S151" s="65"/>
      <c r="T151" s="66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4" t="s">
        <v>142</v>
      </c>
      <c r="AU151" s="14" t="s">
        <v>84</v>
      </c>
    </row>
    <row r="152" spans="1:65" s="2" customFormat="1" ht="16.5" customHeight="1">
      <c r="A152" s="28"/>
      <c r="B152" s="29"/>
      <c r="C152" s="179" t="s">
        <v>167</v>
      </c>
      <c r="D152" s="179" t="s">
        <v>128</v>
      </c>
      <c r="E152" s="180" t="s">
        <v>168</v>
      </c>
      <c r="F152" s="181" t="s">
        <v>169</v>
      </c>
      <c r="G152" s="182" t="s">
        <v>139</v>
      </c>
      <c r="H152" s="183">
        <v>150</v>
      </c>
      <c r="I152" s="184">
        <v>423</v>
      </c>
      <c r="J152" s="184">
        <f>ROUND(I152*H152,2)</f>
        <v>63450</v>
      </c>
      <c r="K152" s="181" t="s">
        <v>132</v>
      </c>
      <c r="L152" s="33"/>
      <c r="M152" s="185" t="s">
        <v>1</v>
      </c>
      <c r="N152" s="186" t="s">
        <v>39</v>
      </c>
      <c r="O152" s="187">
        <v>0</v>
      </c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9" t="s">
        <v>133</v>
      </c>
      <c r="AT152" s="189" t="s">
        <v>128</v>
      </c>
      <c r="AU152" s="189" t="s">
        <v>84</v>
      </c>
      <c r="AY152" s="14" t="s">
        <v>125</v>
      </c>
      <c r="BE152" s="190">
        <f>IF(N152="základní",J152,0)</f>
        <v>63450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4" t="s">
        <v>82</v>
      </c>
      <c r="BK152" s="190">
        <f>ROUND(I152*H152,2)</f>
        <v>63450</v>
      </c>
      <c r="BL152" s="14" t="s">
        <v>133</v>
      </c>
      <c r="BM152" s="189" t="s">
        <v>170</v>
      </c>
    </row>
    <row r="153" spans="1:65" s="2" customFormat="1" ht="38.4">
      <c r="A153" s="28"/>
      <c r="B153" s="29"/>
      <c r="C153" s="30"/>
      <c r="D153" s="191" t="s">
        <v>135</v>
      </c>
      <c r="E153" s="30"/>
      <c r="F153" s="192" t="s">
        <v>171</v>
      </c>
      <c r="G153" s="30"/>
      <c r="H153" s="30"/>
      <c r="I153" s="30"/>
      <c r="J153" s="30"/>
      <c r="K153" s="30"/>
      <c r="L153" s="33"/>
      <c r="M153" s="193"/>
      <c r="N153" s="194"/>
      <c r="O153" s="65"/>
      <c r="P153" s="65"/>
      <c r="Q153" s="65"/>
      <c r="R153" s="65"/>
      <c r="S153" s="65"/>
      <c r="T153" s="66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135</v>
      </c>
      <c r="AU153" s="14" t="s">
        <v>84</v>
      </c>
    </row>
    <row r="154" spans="1:65" s="2" customFormat="1" ht="19.2">
      <c r="A154" s="28"/>
      <c r="B154" s="29"/>
      <c r="C154" s="30"/>
      <c r="D154" s="191" t="s">
        <v>142</v>
      </c>
      <c r="E154" s="30"/>
      <c r="F154" s="195" t="s">
        <v>153</v>
      </c>
      <c r="G154" s="30"/>
      <c r="H154" s="30"/>
      <c r="I154" s="30"/>
      <c r="J154" s="30"/>
      <c r="K154" s="30"/>
      <c r="L154" s="33"/>
      <c r="M154" s="193"/>
      <c r="N154" s="194"/>
      <c r="O154" s="65"/>
      <c r="P154" s="65"/>
      <c r="Q154" s="65"/>
      <c r="R154" s="65"/>
      <c r="S154" s="65"/>
      <c r="T154" s="66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4" t="s">
        <v>142</v>
      </c>
      <c r="AU154" s="14" t="s">
        <v>84</v>
      </c>
    </row>
    <row r="155" spans="1:65" s="2" customFormat="1" ht="16.5" customHeight="1">
      <c r="A155" s="28"/>
      <c r="B155" s="29"/>
      <c r="C155" s="179" t="s">
        <v>172</v>
      </c>
      <c r="D155" s="179" t="s">
        <v>128</v>
      </c>
      <c r="E155" s="180" t="s">
        <v>173</v>
      </c>
      <c r="F155" s="181" t="s">
        <v>174</v>
      </c>
      <c r="G155" s="182" t="s">
        <v>139</v>
      </c>
      <c r="H155" s="183">
        <v>200</v>
      </c>
      <c r="I155" s="184">
        <v>364</v>
      </c>
      <c r="J155" s="184">
        <f>ROUND(I155*H155,2)</f>
        <v>72800</v>
      </c>
      <c r="K155" s="181" t="s">
        <v>132</v>
      </c>
      <c r="L155" s="33"/>
      <c r="M155" s="185" t="s">
        <v>1</v>
      </c>
      <c r="N155" s="186" t="s">
        <v>39</v>
      </c>
      <c r="O155" s="187">
        <v>0</v>
      </c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89" t="s">
        <v>133</v>
      </c>
      <c r="AT155" s="189" t="s">
        <v>128</v>
      </c>
      <c r="AU155" s="189" t="s">
        <v>84</v>
      </c>
      <c r="AY155" s="14" t="s">
        <v>125</v>
      </c>
      <c r="BE155" s="190">
        <f>IF(N155="základní",J155,0)</f>
        <v>72800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4" t="s">
        <v>82</v>
      </c>
      <c r="BK155" s="190">
        <f>ROUND(I155*H155,2)</f>
        <v>72800</v>
      </c>
      <c r="BL155" s="14" t="s">
        <v>133</v>
      </c>
      <c r="BM155" s="189" t="s">
        <v>175</v>
      </c>
    </row>
    <row r="156" spans="1:65" s="2" customFormat="1" ht="38.4">
      <c r="A156" s="28"/>
      <c r="B156" s="29"/>
      <c r="C156" s="30"/>
      <c r="D156" s="191" t="s">
        <v>135</v>
      </c>
      <c r="E156" s="30"/>
      <c r="F156" s="192" t="s">
        <v>176</v>
      </c>
      <c r="G156" s="30"/>
      <c r="H156" s="30"/>
      <c r="I156" s="30"/>
      <c r="J156" s="30"/>
      <c r="K156" s="30"/>
      <c r="L156" s="33"/>
      <c r="M156" s="193"/>
      <c r="N156" s="194"/>
      <c r="O156" s="65"/>
      <c r="P156" s="65"/>
      <c r="Q156" s="65"/>
      <c r="R156" s="65"/>
      <c r="S156" s="65"/>
      <c r="T156" s="66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4" t="s">
        <v>135</v>
      </c>
      <c r="AU156" s="14" t="s">
        <v>84</v>
      </c>
    </row>
    <row r="157" spans="1:65" s="2" customFormat="1" ht="19.2">
      <c r="A157" s="28"/>
      <c r="B157" s="29"/>
      <c r="C157" s="30"/>
      <c r="D157" s="191" t="s">
        <v>142</v>
      </c>
      <c r="E157" s="30"/>
      <c r="F157" s="195" t="s">
        <v>153</v>
      </c>
      <c r="G157" s="30"/>
      <c r="H157" s="30"/>
      <c r="I157" s="30"/>
      <c r="J157" s="30"/>
      <c r="K157" s="30"/>
      <c r="L157" s="33"/>
      <c r="M157" s="193"/>
      <c r="N157" s="194"/>
      <c r="O157" s="65"/>
      <c r="P157" s="65"/>
      <c r="Q157" s="65"/>
      <c r="R157" s="65"/>
      <c r="S157" s="65"/>
      <c r="T157" s="6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142</v>
      </c>
      <c r="AU157" s="14" t="s">
        <v>84</v>
      </c>
    </row>
    <row r="158" spans="1:65" s="2" customFormat="1" ht="16.5" customHeight="1">
      <c r="A158" s="28"/>
      <c r="B158" s="29"/>
      <c r="C158" s="179" t="s">
        <v>140</v>
      </c>
      <c r="D158" s="179" t="s">
        <v>128</v>
      </c>
      <c r="E158" s="180" t="s">
        <v>177</v>
      </c>
      <c r="F158" s="181" t="s">
        <v>178</v>
      </c>
      <c r="G158" s="182" t="s">
        <v>139</v>
      </c>
      <c r="H158" s="183">
        <v>100</v>
      </c>
      <c r="I158" s="184">
        <v>461</v>
      </c>
      <c r="J158" s="184">
        <f>ROUND(I158*H158,2)</f>
        <v>46100</v>
      </c>
      <c r="K158" s="181" t="s">
        <v>132</v>
      </c>
      <c r="L158" s="33"/>
      <c r="M158" s="185" t="s">
        <v>1</v>
      </c>
      <c r="N158" s="186" t="s">
        <v>39</v>
      </c>
      <c r="O158" s="187">
        <v>0</v>
      </c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9" t="s">
        <v>133</v>
      </c>
      <c r="AT158" s="189" t="s">
        <v>128</v>
      </c>
      <c r="AU158" s="189" t="s">
        <v>84</v>
      </c>
      <c r="AY158" s="14" t="s">
        <v>125</v>
      </c>
      <c r="BE158" s="190">
        <f>IF(N158="základní",J158,0)</f>
        <v>46100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4" t="s">
        <v>82</v>
      </c>
      <c r="BK158" s="190">
        <f>ROUND(I158*H158,2)</f>
        <v>46100</v>
      </c>
      <c r="BL158" s="14" t="s">
        <v>133</v>
      </c>
      <c r="BM158" s="189" t="s">
        <v>179</v>
      </c>
    </row>
    <row r="159" spans="1:65" s="2" customFormat="1" ht="38.4">
      <c r="A159" s="28"/>
      <c r="B159" s="29"/>
      <c r="C159" s="30"/>
      <c r="D159" s="191" t="s">
        <v>135</v>
      </c>
      <c r="E159" s="30"/>
      <c r="F159" s="192" t="s">
        <v>180</v>
      </c>
      <c r="G159" s="30"/>
      <c r="H159" s="30"/>
      <c r="I159" s="30"/>
      <c r="J159" s="30"/>
      <c r="K159" s="30"/>
      <c r="L159" s="33"/>
      <c r="M159" s="193"/>
      <c r="N159" s="194"/>
      <c r="O159" s="65"/>
      <c r="P159" s="65"/>
      <c r="Q159" s="65"/>
      <c r="R159" s="65"/>
      <c r="S159" s="65"/>
      <c r="T159" s="6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135</v>
      </c>
      <c r="AU159" s="14" t="s">
        <v>84</v>
      </c>
    </row>
    <row r="160" spans="1:65" s="2" customFormat="1" ht="19.2">
      <c r="A160" s="28"/>
      <c r="B160" s="29"/>
      <c r="C160" s="30"/>
      <c r="D160" s="191" t="s">
        <v>142</v>
      </c>
      <c r="E160" s="30"/>
      <c r="F160" s="195" t="s">
        <v>153</v>
      </c>
      <c r="G160" s="30"/>
      <c r="H160" s="30"/>
      <c r="I160" s="30"/>
      <c r="J160" s="30"/>
      <c r="K160" s="30"/>
      <c r="L160" s="33"/>
      <c r="M160" s="193"/>
      <c r="N160" s="194"/>
      <c r="O160" s="65"/>
      <c r="P160" s="65"/>
      <c r="Q160" s="65"/>
      <c r="R160" s="65"/>
      <c r="S160" s="65"/>
      <c r="T160" s="66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4" t="s">
        <v>142</v>
      </c>
      <c r="AU160" s="14" t="s">
        <v>84</v>
      </c>
    </row>
    <row r="161" spans="1:65" s="2" customFormat="1" ht="16.5" customHeight="1">
      <c r="A161" s="28"/>
      <c r="B161" s="29"/>
      <c r="C161" s="179" t="s">
        <v>181</v>
      </c>
      <c r="D161" s="179" t="s">
        <v>128</v>
      </c>
      <c r="E161" s="180" t="s">
        <v>182</v>
      </c>
      <c r="F161" s="181" t="s">
        <v>183</v>
      </c>
      <c r="G161" s="182" t="s">
        <v>139</v>
      </c>
      <c r="H161" s="183">
        <v>50</v>
      </c>
      <c r="I161" s="184">
        <v>448</v>
      </c>
      <c r="J161" s="184">
        <f>ROUND(I161*H161,2)</f>
        <v>22400</v>
      </c>
      <c r="K161" s="181" t="s">
        <v>132</v>
      </c>
      <c r="L161" s="33"/>
      <c r="M161" s="185" t="s">
        <v>1</v>
      </c>
      <c r="N161" s="186" t="s">
        <v>39</v>
      </c>
      <c r="O161" s="187">
        <v>0</v>
      </c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89" t="s">
        <v>133</v>
      </c>
      <c r="AT161" s="189" t="s">
        <v>128</v>
      </c>
      <c r="AU161" s="189" t="s">
        <v>84</v>
      </c>
      <c r="AY161" s="14" t="s">
        <v>125</v>
      </c>
      <c r="BE161" s="190">
        <f>IF(N161="základní",J161,0)</f>
        <v>22400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4" t="s">
        <v>82</v>
      </c>
      <c r="BK161" s="190">
        <f>ROUND(I161*H161,2)</f>
        <v>22400</v>
      </c>
      <c r="BL161" s="14" t="s">
        <v>133</v>
      </c>
      <c r="BM161" s="189" t="s">
        <v>184</v>
      </c>
    </row>
    <row r="162" spans="1:65" s="2" customFormat="1" ht="38.4">
      <c r="A162" s="28"/>
      <c r="B162" s="29"/>
      <c r="C162" s="30"/>
      <c r="D162" s="191" t="s">
        <v>135</v>
      </c>
      <c r="E162" s="30"/>
      <c r="F162" s="192" t="s">
        <v>185</v>
      </c>
      <c r="G162" s="30"/>
      <c r="H162" s="30"/>
      <c r="I162" s="30"/>
      <c r="J162" s="30"/>
      <c r="K162" s="30"/>
      <c r="L162" s="33"/>
      <c r="M162" s="193"/>
      <c r="N162" s="194"/>
      <c r="O162" s="65"/>
      <c r="P162" s="65"/>
      <c r="Q162" s="65"/>
      <c r="R162" s="65"/>
      <c r="S162" s="65"/>
      <c r="T162" s="66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135</v>
      </c>
      <c r="AU162" s="14" t="s">
        <v>84</v>
      </c>
    </row>
    <row r="163" spans="1:65" s="2" customFormat="1" ht="19.2">
      <c r="A163" s="28"/>
      <c r="B163" s="29"/>
      <c r="C163" s="30"/>
      <c r="D163" s="191" t="s">
        <v>142</v>
      </c>
      <c r="E163" s="30"/>
      <c r="F163" s="195" t="s">
        <v>153</v>
      </c>
      <c r="G163" s="30"/>
      <c r="H163" s="30"/>
      <c r="I163" s="30"/>
      <c r="J163" s="30"/>
      <c r="K163" s="30"/>
      <c r="L163" s="33"/>
      <c r="M163" s="193"/>
      <c r="N163" s="194"/>
      <c r="O163" s="65"/>
      <c r="P163" s="65"/>
      <c r="Q163" s="65"/>
      <c r="R163" s="65"/>
      <c r="S163" s="65"/>
      <c r="T163" s="66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4" t="s">
        <v>142</v>
      </c>
      <c r="AU163" s="14" t="s">
        <v>84</v>
      </c>
    </row>
    <row r="164" spans="1:65" s="2" customFormat="1" ht="16.5" customHeight="1">
      <c r="A164" s="28"/>
      <c r="B164" s="29"/>
      <c r="C164" s="179" t="s">
        <v>8</v>
      </c>
      <c r="D164" s="179" t="s">
        <v>128</v>
      </c>
      <c r="E164" s="180" t="s">
        <v>186</v>
      </c>
      <c r="F164" s="181" t="s">
        <v>187</v>
      </c>
      <c r="G164" s="182" t="s">
        <v>139</v>
      </c>
      <c r="H164" s="183">
        <v>100</v>
      </c>
      <c r="I164" s="184">
        <v>390</v>
      </c>
      <c r="J164" s="184">
        <f>ROUND(I164*H164,2)</f>
        <v>39000</v>
      </c>
      <c r="K164" s="181" t="s">
        <v>132</v>
      </c>
      <c r="L164" s="33"/>
      <c r="M164" s="185" t="s">
        <v>1</v>
      </c>
      <c r="N164" s="186" t="s">
        <v>39</v>
      </c>
      <c r="O164" s="187">
        <v>0</v>
      </c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9" t="s">
        <v>133</v>
      </c>
      <c r="AT164" s="189" t="s">
        <v>128</v>
      </c>
      <c r="AU164" s="189" t="s">
        <v>84</v>
      </c>
      <c r="AY164" s="14" t="s">
        <v>125</v>
      </c>
      <c r="BE164" s="190">
        <f>IF(N164="základní",J164,0)</f>
        <v>39000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4" t="s">
        <v>82</v>
      </c>
      <c r="BK164" s="190">
        <f>ROUND(I164*H164,2)</f>
        <v>39000</v>
      </c>
      <c r="BL164" s="14" t="s">
        <v>133</v>
      </c>
      <c r="BM164" s="189" t="s">
        <v>188</v>
      </c>
    </row>
    <row r="165" spans="1:65" s="2" customFormat="1" ht="38.4">
      <c r="A165" s="28"/>
      <c r="B165" s="29"/>
      <c r="C165" s="30"/>
      <c r="D165" s="191" t="s">
        <v>135</v>
      </c>
      <c r="E165" s="30"/>
      <c r="F165" s="192" t="s">
        <v>189</v>
      </c>
      <c r="G165" s="30"/>
      <c r="H165" s="30"/>
      <c r="I165" s="30"/>
      <c r="J165" s="30"/>
      <c r="K165" s="30"/>
      <c r="L165" s="33"/>
      <c r="M165" s="193"/>
      <c r="N165" s="194"/>
      <c r="O165" s="65"/>
      <c r="P165" s="65"/>
      <c r="Q165" s="65"/>
      <c r="R165" s="65"/>
      <c r="S165" s="65"/>
      <c r="T165" s="6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135</v>
      </c>
      <c r="AU165" s="14" t="s">
        <v>84</v>
      </c>
    </row>
    <row r="166" spans="1:65" s="2" customFormat="1" ht="19.2">
      <c r="A166" s="28"/>
      <c r="B166" s="29"/>
      <c r="C166" s="30"/>
      <c r="D166" s="191" t="s">
        <v>142</v>
      </c>
      <c r="E166" s="30"/>
      <c r="F166" s="195" t="s">
        <v>153</v>
      </c>
      <c r="G166" s="30"/>
      <c r="H166" s="30"/>
      <c r="I166" s="30"/>
      <c r="J166" s="30"/>
      <c r="K166" s="30"/>
      <c r="L166" s="33"/>
      <c r="M166" s="193"/>
      <c r="N166" s="194"/>
      <c r="O166" s="65"/>
      <c r="P166" s="65"/>
      <c r="Q166" s="65"/>
      <c r="R166" s="65"/>
      <c r="S166" s="65"/>
      <c r="T166" s="66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4" t="s">
        <v>142</v>
      </c>
      <c r="AU166" s="14" t="s">
        <v>84</v>
      </c>
    </row>
    <row r="167" spans="1:65" s="2" customFormat="1" ht="16.5" customHeight="1">
      <c r="A167" s="28"/>
      <c r="B167" s="29"/>
      <c r="C167" s="179" t="s">
        <v>190</v>
      </c>
      <c r="D167" s="179" t="s">
        <v>128</v>
      </c>
      <c r="E167" s="180" t="s">
        <v>191</v>
      </c>
      <c r="F167" s="181" t="s">
        <v>192</v>
      </c>
      <c r="G167" s="182" t="s">
        <v>139</v>
      </c>
      <c r="H167" s="183">
        <v>100</v>
      </c>
      <c r="I167" s="184">
        <v>455</v>
      </c>
      <c r="J167" s="184">
        <f>ROUND(I167*H167,2)</f>
        <v>45500</v>
      </c>
      <c r="K167" s="181" t="s">
        <v>132</v>
      </c>
      <c r="L167" s="33"/>
      <c r="M167" s="185" t="s">
        <v>1</v>
      </c>
      <c r="N167" s="186" t="s">
        <v>39</v>
      </c>
      <c r="O167" s="187">
        <v>0</v>
      </c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89" t="s">
        <v>133</v>
      </c>
      <c r="AT167" s="189" t="s">
        <v>128</v>
      </c>
      <c r="AU167" s="189" t="s">
        <v>84</v>
      </c>
      <c r="AY167" s="14" t="s">
        <v>125</v>
      </c>
      <c r="BE167" s="190">
        <f>IF(N167="základní",J167,0)</f>
        <v>45500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4" t="s">
        <v>82</v>
      </c>
      <c r="BK167" s="190">
        <f>ROUND(I167*H167,2)</f>
        <v>45500</v>
      </c>
      <c r="BL167" s="14" t="s">
        <v>133</v>
      </c>
      <c r="BM167" s="189" t="s">
        <v>193</v>
      </c>
    </row>
    <row r="168" spans="1:65" s="2" customFormat="1" ht="38.4">
      <c r="A168" s="28"/>
      <c r="B168" s="29"/>
      <c r="C168" s="30"/>
      <c r="D168" s="191" t="s">
        <v>135</v>
      </c>
      <c r="E168" s="30"/>
      <c r="F168" s="192" t="s">
        <v>194</v>
      </c>
      <c r="G168" s="30"/>
      <c r="H168" s="30"/>
      <c r="I168" s="30"/>
      <c r="J168" s="30"/>
      <c r="K168" s="30"/>
      <c r="L168" s="33"/>
      <c r="M168" s="193"/>
      <c r="N168" s="194"/>
      <c r="O168" s="65"/>
      <c r="P168" s="65"/>
      <c r="Q168" s="65"/>
      <c r="R168" s="65"/>
      <c r="S168" s="65"/>
      <c r="T168" s="66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4" t="s">
        <v>135</v>
      </c>
      <c r="AU168" s="14" t="s">
        <v>84</v>
      </c>
    </row>
    <row r="169" spans="1:65" s="2" customFormat="1" ht="19.2">
      <c r="A169" s="28"/>
      <c r="B169" s="29"/>
      <c r="C169" s="30"/>
      <c r="D169" s="191" t="s">
        <v>142</v>
      </c>
      <c r="E169" s="30"/>
      <c r="F169" s="195" t="s">
        <v>153</v>
      </c>
      <c r="G169" s="30"/>
      <c r="H169" s="30"/>
      <c r="I169" s="30"/>
      <c r="J169" s="30"/>
      <c r="K169" s="30"/>
      <c r="L169" s="33"/>
      <c r="M169" s="193"/>
      <c r="N169" s="194"/>
      <c r="O169" s="65"/>
      <c r="P169" s="65"/>
      <c r="Q169" s="65"/>
      <c r="R169" s="65"/>
      <c r="S169" s="65"/>
      <c r="T169" s="66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4" t="s">
        <v>142</v>
      </c>
      <c r="AU169" s="14" t="s">
        <v>84</v>
      </c>
    </row>
    <row r="170" spans="1:65" s="2" customFormat="1" ht="16.5" customHeight="1">
      <c r="A170" s="28"/>
      <c r="B170" s="29"/>
      <c r="C170" s="179" t="s">
        <v>151</v>
      </c>
      <c r="D170" s="179" t="s">
        <v>128</v>
      </c>
      <c r="E170" s="180" t="s">
        <v>195</v>
      </c>
      <c r="F170" s="181" t="s">
        <v>196</v>
      </c>
      <c r="G170" s="182" t="s">
        <v>139</v>
      </c>
      <c r="H170" s="183">
        <v>100</v>
      </c>
      <c r="I170" s="184">
        <v>440</v>
      </c>
      <c r="J170" s="184">
        <f>ROUND(I170*H170,2)</f>
        <v>44000</v>
      </c>
      <c r="K170" s="181" t="s">
        <v>132</v>
      </c>
      <c r="L170" s="33"/>
      <c r="M170" s="185" t="s">
        <v>1</v>
      </c>
      <c r="N170" s="186" t="s">
        <v>39</v>
      </c>
      <c r="O170" s="187">
        <v>0</v>
      </c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89" t="s">
        <v>133</v>
      </c>
      <c r="AT170" s="189" t="s">
        <v>128</v>
      </c>
      <c r="AU170" s="189" t="s">
        <v>84</v>
      </c>
      <c r="AY170" s="14" t="s">
        <v>125</v>
      </c>
      <c r="BE170" s="190">
        <f>IF(N170="základní",J170,0)</f>
        <v>44000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4" t="s">
        <v>82</v>
      </c>
      <c r="BK170" s="190">
        <f>ROUND(I170*H170,2)</f>
        <v>44000</v>
      </c>
      <c r="BL170" s="14" t="s">
        <v>133</v>
      </c>
      <c r="BM170" s="189" t="s">
        <v>197</v>
      </c>
    </row>
    <row r="171" spans="1:65" s="2" customFormat="1" ht="38.4">
      <c r="A171" s="28"/>
      <c r="B171" s="29"/>
      <c r="C171" s="30"/>
      <c r="D171" s="191" t="s">
        <v>135</v>
      </c>
      <c r="E171" s="30"/>
      <c r="F171" s="192" t="s">
        <v>198</v>
      </c>
      <c r="G171" s="30"/>
      <c r="H171" s="30"/>
      <c r="I171" s="30"/>
      <c r="J171" s="30"/>
      <c r="K171" s="30"/>
      <c r="L171" s="33"/>
      <c r="M171" s="193"/>
      <c r="N171" s="194"/>
      <c r="O171" s="65"/>
      <c r="P171" s="65"/>
      <c r="Q171" s="65"/>
      <c r="R171" s="65"/>
      <c r="S171" s="65"/>
      <c r="T171" s="66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4" t="s">
        <v>135</v>
      </c>
      <c r="AU171" s="14" t="s">
        <v>84</v>
      </c>
    </row>
    <row r="172" spans="1:65" s="2" customFormat="1" ht="19.2">
      <c r="A172" s="28"/>
      <c r="B172" s="29"/>
      <c r="C172" s="30"/>
      <c r="D172" s="191" t="s">
        <v>142</v>
      </c>
      <c r="E172" s="30"/>
      <c r="F172" s="195" t="s">
        <v>153</v>
      </c>
      <c r="G172" s="30"/>
      <c r="H172" s="30"/>
      <c r="I172" s="30"/>
      <c r="J172" s="30"/>
      <c r="K172" s="30"/>
      <c r="L172" s="33"/>
      <c r="M172" s="193"/>
      <c r="N172" s="194"/>
      <c r="O172" s="65"/>
      <c r="P172" s="65"/>
      <c r="Q172" s="65"/>
      <c r="R172" s="65"/>
      <c r="S172" s="65"/>
      <c r="T172" s="66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4" t="s">
        <v>142</v>
      </c>
      <c r="AU172" s="14" t="s">
        <v>84</v>
      </c>
    </row>
    <row r="173" spans="1:65" s="2" customFormat="1" ht="16.5" customHeight="1">
      <c r="A173" s="28"/>
      <c r="B173" s="29"/>
      <c r="C173" s="179" t="s">
        <v>199</v>
      </c>
      <c r="D173" s="179" t="s">
        <v>128</v>
      </c>
      <c r="E173" s="180" t="s">
        <v>200</v>
      </c>
      <c r="F173" s="181" t="s">
        <v>201</v>
      </c>
      <c r="G173" s="182" t="s">
        <v>139</v>
      </c>
      <c r="H173" s="183">
        <v>100</v>
      </c>
      <c r="I173" s="184">
        <v>380</v>
      </c>
      <c r="J173" s="184">
        <f>ROUND(I173*H173,2)</f>
        <v>38000</v>
      </c>
      <c r="K173" s="181" t="s">
        <v>132</v>
      </c>
      <c r="L173" s="33"/>
      <c r="M173" s="185" t="s">
        <v>1</v>
      </c>
      <c r="N173" s="186" t="s">
        <v>39</v>
      </c>
      <c r="O173" s="187">
        <v>0</v>
      </c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89" t="s">
        <v>133</v>
      </c>
      <c r="AT173" s="189" t="s">
        <v>128</v>
      </c>
      <c r="AU173" s="189" t="s">
        <v>84</v>
      </c>
      <c r="AY173" s="14" t="s">
        <v>125</v>
      </c>
      <c r="BE173" s="190">
        <f>IF(N173="základní",J173,0)</f>
        <v>38000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4" t="s">
        <v>82</v>
      </c>
      <c r="BK173" s="190">
        <f>ROUND(I173*H173,2)</f>
        <v>38000</v>
      </c>
      <c r="BL173" s="14" t="s">
        <v>133</v>
      </c>
      <c r="BM173" s="189" t="s">
        <v>202</v>
      </c>
    </row>
    <row r="174" spans="1:65" s="2" customFormat="1" ht="38.4">
      <c r="A174" s="28"/>
      <c r="B174" s="29"/>
      <c r="C174" s="30"/>
      <c r="D174" s="191" t="s">
        <v>135</v>
      </c>
      <c r="E174" s="30"/>
      <c r="F174" s="192" t="s">
        <v>203</v>
      </c>
      <c r="G174" s="30"/>
      <c r="H174" s="30"/>
      <c r="I174" s="30"/>
      <c r="J174" s="30"/>
      <c r="K174" s="30"/>
      <c r="L174" s="33"/>
      <c r="M174" s="193"/>
      <c r="N174" s="194"/>
      <c r="O174" s="65"/>
      <c r="P174" s="65"/>
      <c r="Q174" s="65"/>
      <c r="R174" s="65"/>
      <c r="S174" s="65"/>
      <c r="T174" s="66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4" t="s">
        <v>135</v>
      </c>
      <c r="AU174" s="14" t="s">
        <v>84</v>
      </c>
    </row>
    <row r="175" spans="1:65" s="2" customFormat="1" ht="19.2">
      <c r="A175" s="28"/>
      <c r="B175" s="29"/>
      <c r="C175" s="30"/>
      <c r="D175" s="191" t="s">
        <v>142</v>
      </c>
      <c r="E175" s="30"/>
      <c r="F175" s="195" t="s">
        <v>153</v>
      </c>
      <c r="G175" s="30"/>
      <c r="H175" s="30"/>
      <c r="I175" s="30"/>
      <c r="J175" s="30"/>
      <c r="K175" s="30"/>
      <c r="L175" s="33"/>
      <c r="M175" s="193"/>
      <c r="N175" s="194"/>
      <c r="O175" s="65"/>
      <c r="P175" s="65"/>
      <c r="Q175" s="65"/>
      <c r="R175" s="65"/>
      <c r="S175" s="65"/>
      <c r="T175" s="66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4" t="s">
        <v>142</v>
      </c>
      <c r="AU175" s="14" t="s">
        <v>84</v>
      </c>
    </row>
    <row r="176" spans="1:65" s="2" customFormat="1" ht="16.5" customHeight="1">
      <c r="A176" s="28"/>
      <c r="B176" s="29"/>
      <c r="C176" s="179" t="s">
        <v>156</v>
      </c>
      <c r="D176" s="179" t="s">
        <v>128</v>
      </c>
      <c r="E176" s="180" t="s">
        <v>204</v>
      </c>
      <c r="F176" s="181" t="s">
        <v>205</v>
      </c>
      <c r="G176" s="182" t="s">
        <v>139</v>
      </c>
      <c r="H176" s="183">
        <v>100</v>
      </c>
      <c r="I176" s="184">
        <v>448</v>
      </c>
      <c r="J176" s="184">
        <f>ROUND(I176*H176,2)</f>
        <v>44800</v>
      </c>
      <c r="K176" s="181" t="s">
        <v>132</v>
      </c>
      <c r="L176" s="33"/>
      <c r="M176" s="185" t="s">
        <v>1</v>
      </c>
      <c r="N176" s="186" t="s">
        <v>39</v>
      </c>
      <c r="O176" s="187">
        <v>0</v>
      </c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89" t="s">
        <v>133</v>
      </c>
      <c r="AT176" s="189" t="s">
        <v>128</v>
      </c>
      <c r="AU176" s="189" t="s">
        <v>84</v>
      </c>
      <c r="AY176" s="14" t="s">
        <v>125</v>
      </c>
      <c r="BE176" s="190">
        <f>IF(N176="základní",J176,0)</f>
        <v>44800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4" t="s">
        <v>82</v>
      </c>
      <c r="BK176" s="190">
        <f>ROUND(I176*H176,2)</f>
        <v>44800</v>
      </c>
      <c r="BL176" s="14" t="s">
        <v>133</v>
      </c>
      <c r="BM176" s="189" t="s">
        <v>206</v>
      </c>
    </row>
    <row r="177" spans="1:65" s="2" customFormat="1" ht="38.4">
      <c r="A177" s="28"/>
      <c r="B177" s="29"/>
      <c r="C177" s="30"/>
      <c r="D177" s="191" t="s">
        <v>135</v>
      </c>
      <c r="E177" s="30"/>
      <c r="F177" s="192" t="s">
        <v>207</v>
      </c>
      <c r="G177" s="30"/>
      <c r="H177" s="30"/>
      <c r="I177" s="30"/>
      <c r="J177" s="30"/>
      <c r="K177" s="30"/>
      <c r="L177" s="33"/>
      <c r="M177" s="193"/>
      <c r="N177" s="194"/>
      <c r="O177" s="65"/>
      <c r="P177" s="65"/>
      <c r="Q177" s="65"/>
      <c r="R177" s="65"/>
      <c r="S177" s="65"/>
      <c r="T177" s="66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4" t="s">
        <v>135</v>
      </c>
      <c r="AU177" s="14" t="s">
        <v>84</v>
      </c>
    </row>
    <row r="178" spans="1:65" s="2" customFormat="1" ht="19.2">
      <c r="A178" s="28"/>
      <c r="B178" s="29"/>
      <c r="C178" s="30"/>
      <c r="D178" s="191" t="s">
        <v>142</v>
      </c>
      <c r="E178" s="30"/>
      <c r="F178" s="195" t="s">
        <v>153</v>
      </c>
      <c r="G178" s="30"/>
      <c r="H178" s="30"/>
      <c r="I178" s="30"/>
      <c r="J178" s="30"/>
      <c r="K178" s="30"/>
      <c r="L178" s="33"/>
      <c r="M178" s="193"/>
      <c r="N178" s="194"/>
      <c r="O178" s="65"/>
      <c r="P178" s="65"/>
      <c r="Q178" s="65"/>
      <c r="R178" s="65"/>
      <c r="S178" s="65"/>
      <c r="T178" s="66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4" t="s">
        <v>142</v>
      </c>
      <c r="AU178" s="14" t="s">
        <v>84</v>
      </c>
    </row>
    <row r="179" spans="1:65" s="2" customFormat="1" ht="16.5" customHeight="1">
      <c r="A179" s="28"/>
      <c r="B179" s="29"/>
      <c r="C179" s="179" t="s">
        <v>208</v>
      </c>
      <c r="D179" s="179" t="s">
        <v>128</v>
      </c>
      <c r="E179" s="180" t="s">
        <v>209</v>
      </c>
      <c r="F179" s="181" t="s">
        <v>210</v>
      </c>
      <c r="G179" s="182" t="s">
        <v>139</v>
      </c>
      <c r="H179" s="183">
        <v>100</v>
      </c>
      <c r="I179" s="184">
        <v>457</v>
      </c>
      <c r="J179" s="184">
        <f>ROUND(I179*H179,2)</f>
        <v>45700</v>
      </c>
      <c r="K179" s="181" t="s">
        <v>132</v>
      </c>
      <c r="L179" s="33"/>
      <c r="M179" s="185" t="s">
        <v>1</v>
      </c>
      <c r="N179" s="186" t="s">
        <v>39</v>
      </c>
      <c r="O179" s="187">
        <v>0</v>
      </c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89" t="s">
        <v>133</v>
      </c>
      <c r="AT179" s="189" t="s">
        <v>128</v>
      </c>
      <c r="AU179" s="189" t="s">
        <v>84</v>
      </c>
      <c r="AY179" s="14" t="s">
        <v>125</v>
      </c>
      <c r="BE179" s="190">
        <f>IF(N179="základní",J179,0)</f>
        <v>45700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4" t="s">
        <v>82</v>
      </c>
      <c r="BK179" s="190">
        <f>ROUND(I179*H179,2)</f>
        <v>45700</v>
      </c>
      <c r="BL179" s="14" t="s">
        <v>133</v>
      </c>
      <c r="BM179" s="189" t="s">
        <v>211</v>
      </c>
    </row>
    <row r="180" spans="1:65" s="2" customFormat="1" ht="38.4">
      <c r="A180" s="28"/>
      <c r="B180" s="29"/>
      <c r="C180" s="30"/>
      <c r="D180" s="191" t="s">
        <v>135</v>
      </c>
      <c r="E180" s="30"/>
      <c r="F180" s="192" t="s">
        <v>212</v>
      </c>
      <c r="G180" s="30"/>
      <c r="H180" s="30"/>
      <c r="I180" s="30"/>
      <c r="J180" s="30"/>
      <c r="K180" s="30"/>
      <c r="L180" s="33"/>
      <c r="M180" s="193"/>
      <c r="N180" s="194"/>
      <c r="O180" s="65"/>
      <c r="P180" s="65"/>
      <c r="Q180" s="65"/>
      <c r="R180" s="65"/>
      <c r="S180" s="65"/>
      <c r="T180" s="66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4" t="s">
        <v>135</v>
      </c>
      <c r="AU180" s="14" t="s">
        <v>84</v>
      </c>
    </row>
    <row r="181" spans="1:65" s="2" customFormat="1" ht="19.2">
      <c r="A181" s="28"/>
      <c r="B181" s="29"/>
      <c r="C181" s="30"/>
      <c r="D181" s="191" t="s">
        <v>142</v>
      </c>
      <c r="E181" s="30"/>
      <c r="F181" s="195" t="s">
        <v>153</v>
      </c>
      <c r="G181" s="30"/>
      <c r="H181" s="30"/>
      <c r="I181" s="30"/>
      <c r="J181" s="30"/>
      <c r="K181" s="30"/>
      <c r="L181" s="33"/>
      <c r="M181" s="193"/>
      <c r="N181" s="194"/>
      <c r="O181" s="65"/>
      <c r="P181" s="65"/>
      <c r="Q181" s="65"/>
      <c r="R181" s="65"/>
      <c r="S181" s="65"/>
      <c r="T181" s="66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4" t="s">
        <v>142</v>
      </c>
      <c r="AU181" s="14" t="s">
        <v>84</v>
      </c>
    </row>
    <row r="182" spans="1:65" s="2" customFormat="1" ht="16.5" customHeight="1">
      <c r="A182" s="28"/>
      <c r="B182" s="29"/>
      <c r="C182" s="179" t="s">
        <v>160</v>
      </c>
      <c r="D182" s="179" t="s">
        <v>128</v>
      </c>
      <c r="E182" s="180" t="s">
        <v>213</v>
      </c>
      <c r="F182" s="181" t="s">
        <v>214</v>
      </c>
      <c r="G182" s="182" t="s">
        <v>139</v>
      </c>
      <c r="H182" s="183">
        <v>600</v>
      </c>
      <c r="I182" s="184">
        <v>285</v>
      </c>
      <c r="J182" s="184">
        <f>ROUND(I182*H182,2)</f>
        <v>171000</v>
      </c>
      <c r="K182" s="181" t="s">
        <v>132</v>
      </c>
      <c r="L182" s="33"/>
      <c r="M182" s="185" t="s">
        <v>1</v>
      </c>
      <c r="N182" s="186" t="s">
        <v>39</v>
      </c>
      <c r="O182" s="187">
        <v>0</v>
      </c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89" t="s">
        <v>133</v>
      </c>
      <c r="AT182" s="189" t="s">
        <v>128</v>
      </c>
      <c r="AU182" s="189" t="s">
        <v>84</v>
      </c>
      <c r="AY182" s="14" t="s">
        <v>125</v>
      </c>
      <c r="BE182" s="190">
        <f>IF(N182="základní",J182,0)</f>
        <v>171000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4" t="s">
        <v>82</v>
      </c>
      <c r="BK182" s="190">
        <f>ROUND(I182*H182,2)</f>
        <v>171000</v>
      </c>
      <c r="BL182" s="14" t="s">
        <v>133</v>
      </c>
      <c r="BM182" s="189" t="s">
        <v>215</v>
      </c>
    </row>
    <row r="183" spans="1:65" s="2" customFormat="1" ht="38.4">
      <c r="A183" s="28"/>
      <c r="B183" s="29"/>
      <c r="C183" s="30"/>
      <c r="D183" s="191" t="s">
        <v>135</v>
      </c>
      <c r="E183" s="30"/>
      <c r="F183" s="192" t="s">
        <v>216</v>
      </c>
      <c r="G183" s="30"/>
      <c r="H183" s="30"/>
      <c r="I183" s="30"/>
      <c r="J183" s="30"/>
      <c r="K183" s="30"/>
      <c r="L183" s="33"/>
      <c r="M183" s="193"/>
      <c r="N183" s="194"/>
      <c r="O183" s="65"/>
      <c r="P183" s="65"/>
      <c r="Q183" s="65"/>
      <c r="R183" s="65"/>
      <c r="S183" s="65"/>
      <c r="T183" s="66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4" t="s">
        <v>135</v>
      </c>
      <c r="AU183" s="14" t="s">
        <v>84</v>
      </c>
    </row>
    <row r="184" spans="1:65" s="2" customFormat="1" ht="19.2">
      <c r="A184" s="28"/>
      <c r="B184" s="29"/>
      <c r="C184" s="30"/>
      <c r="D184" s="191" t="s">
        <v>142</v>
      </c>
      <c r="E184" s="30"/>
      <c r="F184" s="195" t="s">
        <v>153</v>
      </c>
      <c r="G184" s="30"/>
      <c r="H184" s="30"/>
      <c r="I184" s="30"/>
      <c r="J184" s="30"/>
      <c r="K184" s="30"/>
      <c r="L184" s="33"/>
      <c r="M184" s="193"/>
      <c r="N184" s="194"/>
      <c r="O184" s="65"/>
      <c r="P184" s="65"/>
      <c r="Q184" s="65"/>
      <c r="R184" s="65"/>
      <c r="S184" s="65"/>
      <c r="T184" s="66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4" t="s">
        <v>142</v>
      </c>
      <c r="AU184" s="14" t="s">
        <v>84</v>
      </c>
    </row>
    <row r="185" spans="1:65" s="2" customFormat="1" ht="16.5" customHeight="1">
      <c r="A185" s="28"/>
      <c r="B185" s="29"/>
      <c r="C185" s="179" t="s">
        <v>217</v>
      </c>
      <c r="D185" s="179" t="s">
        <v>128</v>
      </c>
      <c r="E185" s="180" t="s">
        <v>218</v>
      </c>
      <c r="F185" s="181" t="s">
        <v>219</v>
      </c>
      <c r="G185" s="182" t="s">
        <v>139</v>
      </c>
      <c r="H185" s="183">
        <v>500</v>
      </c>
      <c r="I185" s="184">
        <v>283</v>
      </c>
      <c r="J185" s="184">
        <f>ROUND(I185*H185,2)</f>
        <v>141500</v>
      </c>
      <c r="K185" s="181" t="s">
        <v>132</v>
      </c>
      <c r="L185" s="33"/>
      <c r="M185" s="185" t="s">
        <v>1</v>
      </c>
      <c r="N185" s="186" t="s">
        <v>39</v>
      </c>
      <c r="O185" s="187">
        <v>0</v>
      </c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89" t="s">
        <v>133</v>
      </c>
      <c r="AT185" s="189" t="s">
        <v>128</v>
      </c>
      <c r="AU185" s="189" t="s">
        <v>84</v>
      </c>
      <c r="AY185" s="14" t="s">
        <v>125</v>
      </c>
      <c r="BE185" s="190">
        <f>IF(N185="základní",J185,0)</f>
        <v>141500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4" t="s">
        <v>82</v>
      </c>
      <c r="BK185" s="190">
        <f>ROUND(I185*H185,2)</f>
        <v>141500</v>
      </c>
      <c r="BL185" s="14" t="s">
        <v>133</v>
      </c>
      <c r="BM185" s="189" t="s">
        <v>220</v>
      </c>
    </row>
    <row r="186" spans="1:65" s="2" customFormat="1" ht="38.4">
      <c r="A186" s="28"/>
      <c r="B186" s="29"/>
      <c r="C186" s="30"/>
      <c r="D186" s="191" t="s">
        <v>135</v>
      </c>
      <c r="E186" s="30"/>
      <c r="F186" s="192" t="s">
        <v>221</v>
      </c>
      <c r="G186" s="30"/>
      <c r="H186" s="30"/>
      <c r="I186" s="30"/>
      <c r="J186" s="30"/>
      <c r="K186" s="30"/>
      <c r="L186" s="33"/>
      <c r="M186" s="193"/>
      <c r="N186" s="194"/>
      <c r="O186" s="65"/>
      <c r="P186" s="65"/>
      <c r="Q186" s="65"/>
      <c r="R186" s="65"/>
      <c r="S186" s="65"/>
      <c r="T186" s="66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4" t="s">
        <v>135</v>
      </c>
      <c r="AU186" s="14" t="s">
        <v>84</v>
      </c>
    </row>
    <row r="187" spans="1:65" s="2" customFormat="1" ht="19.2">
      <c r="A187" s="28"/>
      <c r="B187" s="29"/>
      <c r="C187" s="30"/>
      <c r="D187" s="191" t="s">
        <v>142</v>
      </c>
      <c r="E187" s="30"/>
      <c r="F187" s="195" t="s">
        <v>153</v>
      </c>
      <c r="G187" s="30"/>
      <c r="H187" s="30"/>
      <c r="I187" s="30"/>
      <c r="J187" s="30"/>
      <c r="K187" s="30"/>
      <c r="L187" s="33"/>
      <c r="M187" s="193"/>
      <c r="N187" s="194"/>
      <c r="O187" s="65"/>
      <c r="P187" s="65"/>
      <c r="Q187" s="65"/>
      <c r="R187" s="65"/>
      <c r="S187" s="65"/>
      <c r="T187" s="66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4" t="s">
        <v>142</v>
      </c>
      <c r="AU187" s="14" t="s">
        <v>84</v>
      </c>
    </row>
    <row r="188" spans="1:65" s="2" customFormat="1" ht="16.5" customHeight="1">
      <c r="A188" s="28"/>
      <c r="B188" s="29"/>
      <c r="C188" s="179" t="s">
        <v>165</v>
      </c>
      <c r="D188" s="179" t="s">
        <v>128</v>
      </c>
      <c r="E188" s="180" t="s">
        <v>222</v>
      </c>
      <c r="F188" s="181" t="s">
        <v>223</v>
      </c>
      <c r="G188" s="182" t="s">
        <v>139</v>
      </c>
      <c r="H188" s="183">
        <v>600</v>
      </c>
      <c r="I188" s="184">
        <v>242</v>
      </c>
      <c r="J188" s="184">
        <f>ROUND(I188*H188,2)</f>
        <v>145200</v>
      </c>
      <c r="K188" s="181" t="s">
        <v>132</v>
      </c>
      <c r="L188" s="33"/>
      <c r="M188" s="185" t="s">
        <v>1</v>
      </c>
      <c r="N188" s="186" t="s">
        <v>39</v>
      </c>
      <c r="O188" s="187">
        <v>0</v>
      </c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89" t="s">
        <v>133</v>
      </c>
      <c r="AT188" s="189" t="s">
        <v>128</v>
      </c>
      <c r="AU188" s="189" t="s">
        <v>84</v>
      </c>
      <c r="AY188" s="14" t="s">
        <v>125</v>
      </c>
      <c r="BE188" s="190">
        <f>IF(N188="základní",J188,0)</f>
        <v>145200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4" t="s">
        <v>82</v>
      </c>
      <c r="BK188" s="190">
        <f>ROUND(I188*H188,2)</f>
        <v>145200</v>
      </c>
      <c r="BL188" s="14" t="s">
        <v>133</v>
      </c>
      <c r="BM188" s="189" t="s">
        <v>224</v>
      </c>
    </row>
    <row r="189" spans="1:65" s="2" customFormat="1" ht="38.4">
      <c r="A189" s="28"/>
      <c r="B189" s="29"/>
      <c r="C189" s="30"/>
      <c r="D189" s="191" t="s">
        <v>135</v>
      </c>
      <c r="E189" s="30"/>
      <c r="F189" s="192" t="s">
        <v>225</v>
      </c>
      <c r="G189" s="30"/>
      <c r="H189" s="30"/>
      <c r="I189" s="30"/>
      <c r="J189" s="30"/>
      <c r="K189" s="30"/>
      <c r="L189" s="33"/>
      <c r="M189" s="193"/>
      <c r="N189" s="194"/>
      <c r="O189" s="65"/>
      <c r="P189" s="65"/>
      <c r="Q189" s="65"/>
      <c r="R189" s="65"/>
      <c r="S189" s="65"/>
      <c r="T189" s="66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4" t="s">
        <v>135</v>
      </c>
      <c r="AU189" s="14" t="s">
        <v>84</v>
      </c>
    </row>
    <row r="190" spans="1:65" s="2" customFormat="1" ht="19.2">
      <c r="A190" s="28"/>
      <c r="B190" s="29"/>
      <c r="C190" s="30"/>
      <c r="D190" s="191" t="s">
        <v>142</v>
      </c>
      <c r="E190" s="30"/>
      <c r="F190" s="195" t="s">
        <v>153</v>
      </c>
      <c r="G190" s="30"/>
      <c r="H190" s="30"/>
      <c r="I190" s="30"/>
      <c r="J190" s="30"/>
      <c r="K190" s="30"/>
      <c r="L190" s="33"/>
      <c r="M190" s="193"/>
      <c r="N190" s="194"/>
      <c r="O190" s="65"/>
      <c r="P190" s="65"/>
      <c r="Q190" s="65"/>
      <c r="R190" s="65"/>
      <c r="S190" s="65"/>
      <c r="T190" s="66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4" t="s">
        <v>142</v>
      </c>
      <c r="AU190" s="14" t="s">
        <v>84</v>
      </c>
    </row>
    <row r="191" spans="1:65" s="2" customFormat="1" ht="16.5" customHeight="1">
      <c r="A191" s="28"/>
      <c r="B191" s="29"/>
      <c r="C191" s="179" t="s">
        <v>7</v>
      </c>
      <c r="D191" s="179" t="s">
        <v>128</v>
      </c>
      <c r="E191" s="180" t="s">
        <v>226</v>
      </c>
      <c r="F191" s="181" t="s">
        <v>227</v>
      </c>
      <c r="G191" s="182" t="s">
        <v>139</v>
      </c>
      <c r="H191" s="183">
        <v>600</v>
      </c>
      <c r="I191" s="184">
        <v>300</v>
      </c>
      <c r="J191" s="184">
        <f>ROUND(I191*H191,2)</f>
        <v>180000</v>
      </c>
      <c r="K191" s="181" t="s">
        <v>132</v>
      </c>
      <c r="L191" s="33"/>
      <c r="M191" s="185" t="s">
        <v>1</v>
      </c>
      <c r="N191" s="186" t="s">
        <v>39</v>
      </c>
      <c r="O191" s="187">
        <v>0</v>
      </c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89" t="s">
        <v>133</v>
      </c>
      <c r="AT191" s="189" t="s">
        <v>128</v>
      </c>
      <c r="AU191" s="189" t="s">
        <v>84</v>
      </c>
      <c r="AY191" s="14" t="s">
        <v>125</v>
      </c>
      <c r="BE191" s="190">
        <f>IF(N191="základní",J191,0)</f>
        <v>180000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4" t="s">
        <v>82</v>
      </c>
      <c r="BK191" s="190">
        <f>ROUND(I191*H191,2)</f>
        <v>180000</v>
      </c>
      <c r="BL191" s="14" t="s">
        <v>133</v>
      </c>
      <c r="BM191" s="189" t="s">
        <v>228</v>
      </c>
    </row>
    <row r="192" spans="1:65" s="2" customFormat="1" ht="38.4">
      <c r="A192" s="28"/>
      <c r="B192" s="29"/>
      <c r="C192" s="30"/>
      <c r="D192" s="191" t="s">
        <v>135</v>
      </c>
      <c r="E192" s="30"/>
      <c r="F192" s="192" t="s">
        <v>229</v>
      </c>
      <c r="G192" s="30"/>
      <c r="H192" s="30"/>
      <c r="I192" s="30"/>
      <c r="J192" s="30"/>
      <c r="K192" s="30"/>
      <c r="L192" s="33"/>
      <c r="M192" s="193"/>
      <c r="N192" s="194"/>
      <c r="O192" s="65"/>
      <c r="P192" s="65"/>
      <c r="Q192" s="65"/>
      <c r="R192" s="65"/>
      <c r="S192" s="65"/>
      <c r="T192" s="66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4" t="s">
        <v>135</v>
      </c>
      <c r="AU192" s="14" t="s">
        <v>84</v>
      </c>
    </row>
    <row r="193" spans="1:65" s="2" customFormat="1" ht="19.2">
      <c r="A193" s="28"/>
      <c r="B193" s="29"/>
      <c r="C193" s="30"/>
      <c r="D193" s="191" t="s">
        <v>142</v>
      </c>
      <c r="E193" s="30"/>
      <c r="F193" s="195" t="s">
        <v>153</v>
      </c>
      <c r="G193" s="30"/>
      <c r="H193" s="30"/>
      <c r="I193" s="30"/>
      <c r="J193" s="30"/>
      <c r="K193" s="30"/>
      <c r="L193" s="33"/>
      <c r="M193" s="193"/>
      <c r="N193" s="194"/>
      <c r="O193" s="65"/>
      <c r="P193" s="65"/>
      <c r="Q193" s="65"/>
      <c r="R193" s="65"/>
      <c r="S193" s="65"/>
      <c r="T193" s="66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4" t="s">
        <v>142</v>
      </c>
      <c r="AU193" s="14" t="s">
        <v>84</v>
      </c>
    </row>
    <row r="194" spans="1:65" s="2" customFormat="1" ht="16.5" customHeight="1">
      <c r="A194" s="28"/>
      <c r="B194" s="29"/>
      <c r="C194" s="179" t="s">
        <v>170</v>
      </c>
      <c r="D194" s="179" t="s">
        <v>128</v>
      </c>
      <c r="E194" s="180" t="s">
        <v>230</v>
      </c>
      <c r="F194" s="181" t="s">
        <v>231</v>
      </c>
      <c r="G194" s="182" t="s">
        <v>139</v>
      </c>
      <c r="H194" s="183">
        <v>500</v>
      </c>
      <c r="I194" s="184">
        <v>301</v>
      </c>
      <c r="J194" s="184">
        <f>ROUND(I194*H194,2)</f>
        <v>150500</v>
      </c>
      <c r="K194" s="181" t="s">
        <v>132</v>
      </c>
      <c r="L194" s="33"/>
      <c r="M194" s="185" t="s">
        <v>1</v>
      </c>
      <c r="N194" s="186" t="s">
        <v>39</v>
      </c>
      <c r="O194" s="187">
        <v>0</v>
      </c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89" t="s">
        <v>133</v>
      </c>
      <c r="AT194" s="189" t="s">
        <v>128</v>
      </c>
      <c r="AU194" s="189" t="s">
        <v>84</v>
      </c>
      <c r="AY194" s="14" t="s">
        <v>125</v>
      </c>
      <c r="BE194" s="190">
        <f>IF(N194="základní",J194,0)</f>
        <v>150500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4" t="s">
        <v>82</v>
      </c>
      <c r="BK194" s="190">
        <f>ROUND(I194*H194,2)</f>
        <v>150500</v>
      </c>
      <c r="BL194" s="14" t="s">
        <v>133</v>
      </c>
      <c r="BM194" s="189" t="s">
        <v>232</v>
      </c>
    </row>
    <row r="195" spans="1:65" s="2" customFormat="1" ht="38.4">
      <c r="A195" s="28"/>
      <c r="B195" s="29"/>
      <c r="C195" s="30"/>
      <c r="D195" s="191" t="s">
        <v>135</v>
      </c>
      <c r="E195" s="30"/>
      <c r="F195" s="192" t="s">
        <v>233</v>
      </c>
      <c r="G195" s="30"/>
      <c r="H195" s="30"/>
      <c r="I195" s="30"/>
      <c r="J195" s="30"/>
      <c r="K195" s="30"/>
      <c r="L195" s="33"/>
      <c r="M195" s="193"/>
      <c r="N195" s="194"/>
      <c r="O195" s="65"/>
      <c r="P195" s="65"/>
      <c r="Q195" s="65"/>
      <c r="R195" s="65"/>
      <c r="S195" s="65"/>
      <c r="T195" s="66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4" t="s">
        <v>135</v>
      </c>
      <c r="AU195" s="14" t="s">
        <v>84</v>
      </c>
    </row>
    <row r="196" spans="1:65" s="2" customFormat="1" ht="19.2">
      <c r="A196" s="28"/>
      <c r="B196" s="29"/>
      <c r="C196" s="30"/>
      <c r="D196" s="191" t="s">
        <v>142</v>
      </c>
      <c r="E196" s="30"/>
      <c r="F196" s="195" t="s">
        <v>153</v>
      </c>
      <c r="G196" s="30"/>
      <c r="H196" s="30"/>
      <c r="I196" s="30"/>
      <c r="J196" s="30"/>
      <c r="K196" s="30"/>
      <c r="L196" s="33"/>
      <c r="M196" s="193"/>
      <c r="N196" s="194"/>
      <c r="O196" s="65"/>
      <c r="P196" s="65"/>
      <c r="Q196" s="65"/>
      <c r="R196" s="65"/>
      <c r="S196" s="65"/>
      <c r="T196" s="66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142</v>
      </c>
      <c r="AU196" s="14" t="s">
        <v>84</v>
      </c>
    </row>
    <row r="197" spans="1:65" s="2" customFormat="1" ht="16.5" customHeight="1">
      <c r="A197" s="28"/>
      <c r="B197" s="29"/>
      <c r="C197" s="179" t="s">
        <v>234</v>
      </c>
      <c r="D197" s="179" t="s">
        <v>128</v>
      </c>
      <c r="E197" s="180" t="s">
        <v>235</v>
      </c>
      <c r="F197" s="181" t="s">
        <v>236</v>
      </c>
      <c r="G197" s="182" t="s">
        <v>139</v>
      </c>
      <c r="H197" s="183">
        <v>600</v>
      </c>
      <c r="I197" s="184">
        <v>252</v>
      </c>
      <c r="J197" s="184">
        <f>ROUND(I197*H197,2)</f>
        <v>151200</v>
      </c>
      <c r="K197" s="181" t="s">
        <v>132</v>
      </c>
      <c r="L197" s="33"/>
      <c r="M197" s="185" t="s">
        <v>1</v>
      </c>
      <c r="N197" s="186" t="s">
        <v>39</v>
      </c>
      <c r="O197" s="187">
        <v>0</v>
      </c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89" t="s">
        <v>133</v>
      </c>
      <c r="AT197" s="189" t="s">
        <v>128</v>
      </c>
      <c r="AU197" s="189" t="s">
        <v>84</v>
      </c>
      <c r="AY197" s="14" t="s">
        <v>125</v>
      </c>
      <c r="BE197" s="190">
        <f>IF(N197="základní",J197,0)</f>
        <v>151200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4" t="s">
        <v>82</v>
      </c>
      <c r="BK197" s="190">
        <f>ROUND(I197*H197,2)</f>
        <v>151200</v>
      </c>
      <c r="BL197" s="14" t="s">
        <v>133</v>
      </c>
      <c r="BM197" s="189" t="s">
        <v>237</v>
      </c>
    </row>
    <row r="198" spans="1:65" s="2" customFormat="1" ht="38.4">
      <c r="A198" s="28"/>
      <c r="B198" s="29"/>
      <c r="C198" s="30"/>
      <c r="D198" s="191" t="s">
        <v>135</v>
      </c>
      <c r="E198" s="30"/>
      <c r="F198" s="192" t="s">
        <v>238</v>
      </c>
      <c r="G198" s="30"/>
      <c r="H198" s="30"/>
      <c r="I198" s="30"/>
      <c r="J198" s="30"/>
      <c r="K198" s="30"/>
      <c r="L198" s="33"/>
      <c r="M198" s="193"/>
      <c r="N198" s="194"/>
      <c r="O198" s="65"/>
      <c r="P198" s="65"/>
      <c r="Q198" s="65"/>
      <c r="R198" s="65"/>
      <c r="S198" s="65"/>
      <c r="T198" s="66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4" t="s">
        <v>135</v>
      </c>
      <c r="AU198" s="14" t="s">
        <v>84</v>
      </c>
    </row>
    <row r="199" spans="1:65" s="2" customFormat="1" ht="19.2">
      <c r="A199" s="28"/>
      <c r="B199" s="29"/>
      <c r="C199" s="30"/>
      <c r="D199" s="191" t="s">
        <v>142</v>
      </c>
      <c r="E199" s="30"/>
      <c r="F199" s="195" t="s">
        <v>153</v>
      </c>
      <c r="G199" s="30"/>
      <c r="H199" s="30"/>
      <c r="I199" s="30"/>
      <c r="J199" s="30"/>
      <c r="K199" s="30"/>
      <c r="L199" s="33"/>
      <c r="M199" s="193"/>
      <c r="N199" s="194"/>
      <c r="O199" s="65"/>
      <c r="P199" s="65"/>
      <c r="Q199" s="65"/>
      <c r="R199" s="65"/>
      <c r="S199" s="65"/>
      <c r="T199" s="66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4" t="s">
        <v>142</v>
      </c>
      <c r="AU199" s="14" t="s">
        <v>84</v>
      </c>
    </row>
    <row r="200" spans="1:65" s="2" customFormat="1" ht="16.5" customHeight="1">
      <c r="A200" s="28"/>
      <c r="B200" s="29"/>
      <c r="C200" s="179" t="s">
        <v>175</v>
      </c>
      <c r="D200" s="179" t="s">
        <v>128</v>
      </c>
      <c r="E200" s="180" t="s">
        <v>239</v>
      </c>
      <c r="F200" s="181" t="s">
        <v>240</v>
      </c>
      <c r="G200" s="182" t="s">
        <v>139</v>
      </c>
      <c r="H200" s="183">
        <v>600</v>
      </c>
      <c r="I200" s="184">
        <v>295</v>
      </c>
      <c r="J200" s="184">
        <f>ROUND(I200*H200,2)</f>
        <v>177000</v>
      </c>
      <c r="K200" s="181" t="s">
        <v>132</v>
      </c>
      <c r="L200" s="33"/>
      <c r="M200" s="185" t="s">
        <v>1</v>
      </c>
      <c r="N200" s="186" t="s">
        <v>39</v>
      </c>
      <c r="O200" s="187">
        <v>0</v>
      </c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89" t="s">
        <v>133</v>
      </c>
      <c r="AT200" s="189" t="s">
        <v>128</v>
      </c>
      <c r="AU200" s="189" t="s">
        <v>84</v>
      </c>
      <c r="AY200" s="14" t="s">
        <v>125</v>
      </c>
      <c r="BE200" s="190">
        <f>IF(N200="základní",J200,0)</f>
        <v>177000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4" t="s">
        <v>82</v>
      </c>
      <c r="BK200" s="190">
        <f>ROUND(I200*H200,2)</f>
        <v>177000</v>
      </c>
      <c r="BL200" s="14" t="s">
        <v>133</v>
      </c>
      <c r="BM200" s="189" t="s">
        <v>241</v>
      </c>
    </row>
    <row r="201" spans="1:65" s="2" customFormat="1" ht="38.4">
      <c r="A201" s="28"/>
      <c r="B201" s="29"/>
      <c r="C201" s="30"/>
      <c r="D201" s="191" t="s">
        <v>135</v>
      </c>
      <c r="E201" s="30"/>
      <c r="F201" s="192" t="s">
        <v>242</v>
      </c>
      <c r="G201" s="30"/>
      <c r="H201" s="30"/>
      <c r="I201" s="30"/>
      <c r="J201" s="30"/>
      <c r="K201" s="30"/>
      <c r="L201" s="33"/>
      <c r="M201" s="193"/>
      <c r="N201" s="194"/>
      <c r="O201" s="65"/>
      <c r="P201" s="65"/>
      <c r="Q201" s="65"/>
      <c r="R201" s="65"/>
      <c r="S201" s="65"/>
      <c r="T201" s="66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4" t="s">
        <v>135</v>
      </c>
      <c r="AU201" s="14" t="s">
        <v>84</v>
      </c>
    </row>
    <row r="202" spans="1:65" s="2" customFormat="1" ht="19.2">
      <c r="A202" s="28"/>
      <c r="B202" s="29"/>
      <c r="C202" s="30"/>
      <c r="D202" s="191" t="s">
        <v>142</v>
      </c>
      <c r="E202" s="30"/>
      <c r="F202" s="195" t="s">
        <v>153</v>
      </c>
      <c r="G202" s="30"/>
      <c r="H202" s="30"/>
      <c r="I202" s="30"/>
      <c r="J202" s="30"/>
      <c r="K202" s="30"/>
      <c r="L202" s="33"/>
      <c r="M202" s="193"/>
      <c r="N202" s="194"/>
      <c r="O202" s="65"/>
      <c r="P202" s="65"/>
      <c r="Q202" s="65"/>
      <c r="R202" s="65"/>
      <c r="S202" s="65"/>
      <c r="T202" s="66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142</v>
      </c>
      <c r="AU202" s="14" t="s">
        <v>84</v>
      </c>
    </row>
    <row r="203" spans="1:65" s="2" customFormat="1" ht="16.5" customHeight="1">
      <c r="A203" s="28"/>
      <c r="B203" s="29"/>
      <c r="C203" s="179" t="s">
        <v>243</v>
      </c>
      <c r="D203" s="179" t="s">
        <v>128</v>
      </c>
      <c r="E203" s="180" t="s">
        <v>244</v>
      </c>
      <c r="F203" s="181" t="s">
        <v>245</v>
      </c>
      <c r="G203" s="182" t="s">
        <v>139</v>
      </c>
      <c r="H203" s="183">
        <v>500</v>
      </c>
      <c r="I203" s="184">
        <v>293</v>
      </c>
      <c r="J203" s="184">
        <f>ROUND(I203*H203,2)</f>
        <v>146500</v>
      </c>
      <c r="K203" s="181" t="s">
        <v>132</v>
      </c>
      <c r="L203" s="33"/>
      <c r="M203" s="185" t="s">
        <v>1</v>
      </c>
      <c r="N203" s="186" t="s">
        <v>39</v>
      </c>
      <c r="O203" s="187">
        <v>0</v>
      </c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89" t="s">
        <v>133</v>
      </c>
      <c r="AT203" s="189" t="s">
        <v>128</v>
      </c>
      <c r="AU203" s="189" t="s">
        <v>84</v>
      </c>
      <c r="AY203" s="14" t="s">
        <v>125</v>
      </c>
      <c r="BE203" s="190">
        <f>IF(N203="základní",J203,0)</f>
        <v>146500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4" t="s">
        <v>82</v>
      </c>
      <c r="BK203" s="190">
        <f>ROUND(I203*H203,2)</f>
        <v>146500</v>
      </c>
      <c r="BL203" s="14" t="s">
        <v>133</v>
      </c>
      <c r="BM203" s="189" t="s">
        <v>246</v>
      </c>
    </row>
    <row r="204" spans="1:65" s="2" customFormat="1" ht="38.4">
      <c r="A204" s="28"/>
      <c r="B204" s="29"/>
      <c r="C204" s="30"/>
      <c r="D204" s="191" t="s">
        <v>135</v>
      </c>
      <c r="E204" s="30"/>
      <c r="F204" s="192" t="s">
        <v>247</v>
      </c>
      <c r="G204" s="30"/>
      <c r="H204" s="30"/>
      <c r="I204" s="30"/>
      <c r="J204" s="30"/>
      <c r="K204" s="30"/>
      <c r="L204" s="33"/>
      <c r="M204" s="193"/>
      <c r="N204" s="194"/>
      <c r="O204" s="65"/>
      <c r="P204" s="65"/>
      <c r="Q204" s="65"/>
      <c r="R204" s="65"/>
      <c r="S204" s="65"/>
      <c r="T204" s="66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135</v>
      </c>
      <c r="AU204" s="14" t="s">
        <v>84</v>
      </c>
    </row>
    <row r="205" spans="1:65" s="2" customFormat="1" ht="19.2">
      <c r="A205" s="28"/>
      <c r="B205" s="29"/>
      <c r="C205" s="30"/>
      <c r="D205" s="191" t="s">
        <v>142</v>
      </c>
      <c r="E205" s="30"/>
      <c r="F205" s="195" t="s">
        <v>153</v>
      </c>
      <c r="G205" s="30"/>
      <c r="H205" s="30"/>
      <c r="I205" s="30"/>
      <c r="J205" s="30"/>
      <c r="K205" s="30"/>
      <c r="L205" s="33"/>
      <c r="M205" s="193"/>
      <c r="N205" s="194"/>
      <c r="O205" s="65"/>
      <c r="P205" s="65"/>
      <c r="Q205" s="65"/>
      <c r="R205" s="65"/>
      <c r="S205" s="65"/>
      <c r="T205" s="66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4" t="s">
        <v>142</v>
      </c>
      <c r="AU205" s="14" t="s">
        <v>84</v>
      </c>
    </row>
    <row r="206" spans="1:65" s="2" customFormat="1" ht="16.5" customHeight="1">
      <c r="A206" s="28"/>
      <c r="B206" s="29"/>
      <c r="C206" s="179" t="s">
        <v>179</v>
      </c>
      <c r="D206" s="179" t="s">
        <v>128</v>
      </c>
      <c r="E206" s="180" t="s">
        <v>248</v>
      </c>
      <c r="F206" s="181" t="s">
        <v>249</v>
      </c>
      <c r="G206" s="182" t="s">
        <v>139</v>
      </c>
      <c r="H206" s="183">
        <v>600</v>
      </c>
      <c r="I206" s="184">
        <v>245</v>
      </c>
      <c r="J206" s="184">
        <f>ROUND(I206*H206,2)</f>
        <v>147000</v>
      </c>
      <c r="K206" s="181" t="s">
        <v>132</v>
      </c>
      <c r="L206" s="33"/>
      <c r="M206" s="185" t="s">
        <v>1</v>
      </c>
      <c r="N206" s="186" t="s">
        <v>39</v>
      </c>
      <c r="O206" s="187">
        <v>0</v>
      </c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89" t="s">
        <v>133</v>
      </c>
      <c r="AT206" s="189" t="s">
        <v>128</v>
      </c>
      <c r="AU206" s="189" t="s">
        <v>84</v>
      </c>
      <c r="AY206" s="14" t="s">
        <v>125</v>
      </c>
      <c r="BE206" s="190">
        <f>IF(N206="základní",J206,0)</f>
        <v>147000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4" t="s">
        <v>82</v>
      </c>
      <c r="BK206" s="190">
        <f>ROUND(I206*H206,2)</f>
        <v>147000</v>
      </c>
      <c r="BL206" s="14" t="s">
        <v>133</v>
      </c>
      <c r="BM206" s="189" t="s">
        <v>250</v>
      </c>
    </row>
    <row r="207" spans="1:65" s="2" customFormat="1" ht="38.4">
      <c r="A207" s="28"/>
      <c r="B207" s="29"/>
      <c r="C207" s="30"/>
      <c r="D207" s="191" t="s">
        <v>135</v>
      </c>
      <c r="E207" s="30"/>
      <c r="F207" s="192" t="s">
        <v>251</v>
      </c>
      <c r="G207" s="30"/>
      <c r="H207" s="30"/>
      <c r="I207" s="30"/>
      <c r="J207" s="30"/>
      <c r="K207" s="30"/>
      <c r="L207" s="33"/>
      <c r="M207" s="193"/>
      <c r="N207" s="194"/>
      <c r="O207" s="65"/>
      <c r="P207" s="65"/>
      <c r="Q207" s="65"/>
      <c r="R207" s="65"/>
      <c r="S207" s="65"/>
      <c r="T207" s="66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4" t="s">
        <v>135</v>
      </c>
      <c r="AU207" s="14" t="s">
        <v>84</v>
      </c>
    </row>
    <row r="208" spans="1:65" s="2" customFormat="1" ht="19.2">
      <c r="A208" s="28"/>
      <c r="B208" s="29"/>
      <c r="C208" s="30"/>
      <c r="D208" s="191" t="s">
        <v>142</v>
      </c>
      <c r="E208" s="30"/>
      <c r="F208" s="195" t="s">
        <v>153</v>
      </c>
      <c r="G208" s="30"/>
      <c r="H208" s="30"/>
      <c r="I208" s="30"/>
      <c r="J208" s="30"/>
      <c r="K208" s="30"/>
      <c r="L208" s="33"/>
      <c r="M208" s="193"/>
      <c r="N208" s="194"/>
      <c r="O208" s="65"/>
      <c r="P208" s="65"/>
      <c r="Q208" s="65"/>
      <c r="R208" s="65"/>
      <c r="S208" s="65"/>
      <c r="T208" s="66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142</v>
      </c>
      <c r="AU208" s="14" t="s">
        <v>84</v>
      </c>
    </row>
    <row r="209" spans="1:65" s="2" customFormat="1" ht="16.5" customHeight="1">
      <c r="A209" s="28"/>
      <c r="B209" s="29"/>
      <c r="C209" s="179" t="s">
        <v>252</v>
      </c>
      <c r="D209" s="179" t="s">
        <v>128</v>
      </c>
      <c r="E209" s="180" t="s">
        <v>253</v>
      </c>
      <c r="F209" s="181" t="s">
        <v>254</v>
      </c>
      <c r="G209" s="182" t="s">
        <v>139</v>
      </c>
      <c r="H209" s="183">
        <v>100</v>
      </c>
      <c r="I209" s="184">
        <v>381</v>
      </c>
      <c r="J209" s="184">
        <f>ROUND(I209*H209,2)</f>
        <v>38100</v>
      </c>
      <c r="K209" s="181" t="s">
        <v>132</v>
      </c>
      <c r="L209" s="33"/>
      <c r="M209" s="185" t="s">
        <v>1</v>
      </c>
      <c r="N209" s="186" t="s">
        <v>39</v>
      </c>
      <c r="O209" s="187">
        <v>0</v>
      </c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89" t="s">
        <v>133</v>
      </c>
      <c r="AT209" s="189" t="s">
        <v>128</v>
      </c>
      <c r="AU209" s="189" t="s">
        <v>84</v>
      </c>
      <c r="AY209" s="14" t="s">
        <v>125</v>
      </c>
      <c r="BE209" s="190">
        <f>IF(N209="základní",J209,0)</f>
        <v>38100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4" t="s">
        <v>82</v>
      </c>
      <c r="BK209" s="190">
        <f>ROUND(I209*H209,2)</f>
        <v>38100</v>
      </c>
      <c r="BL209" s="14" t="s">
        <v>133</v>
      </c>
      <c r="BM209" s="189" t="s">
        <v>255</v>
      </c>
    </row>
    <row r="210" spans="1:65" s="2" customFormat="1" ht="38.4">
      <c r="A210" s="28"/>
      <c r="B210" s="29"/>
      <c r="C210" s="30"/>
      <c r="D210" s="191" t="s">
        <v>135</v>
      </c>
      <c r="E210" s="30"/>
      <c r="F210" s="192" t="s">
        <v>256</v>
      </c>
      <c r="G210" s="30"/>
      <c r="H210" s="30"/>
      <c r="I210" s="30"/>
      <c r="J210" s="30"/>
      <c r="K210" s="30"/>
      <c r="L210" s="33"/>
      <c r="M210" s="193"/>
      <c r="N210" s="194"/>
      <c r="O210" s="65"/>
      <c r="P210" s="65"/>
      <c r="Q210" s="65"/>
      <c r="R210" s="65"/>
      <c r="S210" s="65"/>
      <c r="T210" s="66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135</v>
      </c>
      <c r="AU210" s="14" t="s">
        <v>84</v>
      </c>
    </row>
    <row r="211" spans="1:65" s="2" customFormat="1" ht="19.2">
      <c r="A211" s="28"/>
      <c r="B211" s="29"/>
      <c r="C211" s="30"/>
      <c r="D211" s="191" t="s">
        <v>142</v>
      </c>
      <c r="E211" s="30"/>
      <c r="F211" s="195" t="s">
        <v>153</v>
      </c>
      <c r="G211" s="30"/>
      <c r="H211" s="30"/>
      <c r="I211" s="30"/>
      <c r="J211" s="30"/>
      <c r="K211" s="30"/>
      <c r="L211" s="33"/>
      <c r="M211" s="193"/>
      <c r="N211" s="194"/>
      <c r="O211" s="65"/>
      <c r="P211" s="65"/>
      <c r="Q211" s="65"/>
      <c r="R211" s="65"/>
      <c r="S211" s="65"/>
      <c r="T211" s="66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4" t="s">
        <v>142</v>
      </c>
      <c r="AU211" s="14" t="s">
        <v>84</v>
      </c>
    </row>
    <row r="212" spans="1:65" s="2" customFormat="1" ht="16.5" customHeight="1">
      <c r="A212" s="28"/>
      <c r="B212" s="29"/>
      <c r="C212" s="179" t="s">
        <v>184</v>
      </c>
      <c r="D212" s="179" t="s">
        <v>128</v>
      </c>
      <c r="E212" s="180" t="s">
        <v>257</v>
      </c>
      <c r="F212" s="181" t="s">
        <v>258</v>
      </c>
      <c r="G212" s="182" t="s">
        <v>139</v>
      </c>
      <c r="H212" s="183">
        <v>50</v>
      </c>
      <c r="I212" s="184">
        <v>120</v>
      </c>
      <c r="J212" s="184">
        <f>ROUND(I212*H212,2)</f>
        <v>6000</v>
      </c>
      <c r="K212" s="181" t="s">
        <v>132</v>
      </c>
      <c r="L212" s="33"/>
      <c r="M212" s="185" t="s">
        <v>1</v>
      </c>
      <c r="N212" s="186" t="s">
        <v>39</v>
      </c>
      <c r="O212" s="187">
        <v>0</v>
      </c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89" t="s">
        <v>133</v>
      </c>
      <c r="AT212" s="189" t="s">
        <v>128</v>
      </c>
      <c r="AU212" s="189" t="s">
        <v>84</v>
      </c>
      <c r="AY212" s="14" t="s">
        <v>125</v>
      </c>
      <c r="BE212" s="190">
        <f>IF(N212="základní",J212,0)</f>
        <v>6000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4" t="s">
        <v>82</v>
      </c>
      <c r="BK212" s="190">
        <f>ROUND(I212*H212,2)</f>
        <v>6000</v>
      </c>
      <c r="BL212" s="14" t="s">
        <v>133</v>
      </c>
      <c r="BM212" s="189" t="s">
        <v>259</v>
      </c>
    </row>
    <row r="213" spans="1:65" s="2" customFormat="1" ht="19.2">
      <c r="A213" s="28"/>
      <c r="B213" s="29"/>
      <c r="C213" s="30"/>
      <c r="D213" s="191" t="s">
        <v>135</v>
      </c>
      <c r="E213" s="30"/>
      <c r="F213" s="192" t="s">
        <v>260</v>
      </c>
      <c r="G213" s="30"/>
      <c r="H213" s="30"/>
      <c r="I213" s="30"/>
      <c r="J213" s="30"/>
      <c r="K213" s="30"/>
      <c r="L213" s="33"/>
      <c r="M213" s="193"/>
      <c r="N213" s="194"/>
      <c r="O213" s="65"/>
      <c r="P213" s="65"/>
      <c r="Q213" s="65"/>
      <c r="R213" s="65"/>
      <c r="S213" s="65"/>
      <c r="T213" s="66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4" t="s">
        <v>135</v>
      </c>
      <c r="AU213" s="14" t="s">
        <v>84</v>
      </c>
    </row>
    <row r="214" spans="1:65" s="2" customFormat="1" ht="19.2">
      <c r="A214" s="28"/>
      <c r="B214" s="29"/>
      <c r="C214" s="30"/>
      <c r="D214" s="191" t="s">
        <v>142</v>
      </c>
      <c r="E214" s="30"/>
      <c r="F214" s="195" t="s">
        <v>153</v>
      </c>
      <c r="G214" s="30"/>
      <c r="H214" s="30"/>
      <c r="I214" s="30"/>
      <c r="J214" s="30"/>
      <c r="K214" s="30"/>
      <c r="L214" s="33"/>
      <c r="M214" s="193"/>
      <c r="N214" s="194"/>
      <c r="O214" s="65"/>
      <c r="P214" s="65"/>
      <c r="Q214" s="65"/>
      <c r="R214" s="65"/>
      <c r="S214" s="65"/>
      <c r="T214" s="66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4" t="s">
        <v>142</v>
      </c>
      <c r="AU214" s="14" t="s">
        <v>84</v>
      </c>
    </row>
    <row r="215" spans="1:65" s="2" customFormat="1" ht="16.5" customHeight="1">
      <c r="A215" s="28"/>
      <c r="B215" s="29"/>
      <c r="C215" s="179" t="s">
        <v>261</v>
      </c>
      <c r="D215" s="179" t="s">
        <v>128</v>
      </c>
      <c r="E215" s="180" t="s">
        <v>262</v>
      </c>
      <c r="F215" s="181" t="s">
        <v>263</v>
      </c>
      <c r="G215" s="182" t="s">
        <v>139</v>
      </c>
      <c r="H215" s="183">
        <v>50</v>
      </c>
      <c r="I215" s="184">
        <v>124</v>
      </c>
      <c r="J215" s="184">
        <f>ROUND(I215*H215,2)</f>
        <v>6200</v>
      </c>
      <c r="K215" s="181" t="s">
        <v>132</v>
      </c>
      <c r="L215" s="33"/>
      <c r="M215" s="185" t="s">
        <v>1</v>
      </c>
      <c r="N215" s="186" t="s">
        <v>39</v>
      </c>
      <c r="O215" s="187">
        <v>0</v>
      </c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89" t="s">
        <v>133</v>
      </c>
      <c r="AT215" s="189" t="s">
        <v>128</v>
      </c>
      <c r="AU215" s="189" t="s">
        <v>84</v>
      </c>
      <c r="AY215" s="14" t="s">
        <v>125</v>
      </c>
      <c r="BE215" s="190">
        <f>IF(N215="základní",J215,0)</f>
        <v>6200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4" t="s">
        <v>82</v>
      </c>
      <c r="BK215" s="190">
        <f>ROUND(I215*H215,2)</f>
        <v>6200</v>
      </c>
      <c r="BL215" s="14" t="s">
        <v>133</v>
      </c>
      <c r="BM215" s="189" t="s">
        <v>264</v>
      </c>
    </row>
    <row r="216" spans="1:65" s="2" customFormat="1" ht="19.2">
      <c r="A216" s="28"/>
      <c r="B216" s="29"/>
      <c r="C216" s="30"/>
      <c r="D216" s="191" t="s">
        <v>135</v>
      </c>
      <c r="E216" s="30"/>
      <c r="F216" s="192" t="s">
        <v>265</v>
      </c>
      <c r="G216" s="30"/>
      <c r="H216" s="30"/>
      <c r="I216" s="30"/>
      <c r="J216" s="30"/>
      <c r="K216" s="30"/>
      <c r="L216" s="33"/>
      <c r="M216" s="193"/>
      <c r="N216" s="194"/>
      <c r="O216" s="65"/>
      <c r="P216" s="65"/>
      <c r="Q216" s="65"/>
      <c r="R216" s="65"/>
      <c r="S216" s="65"/>
      <c r="T216" s="66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4" t="s">
        <v>135</v>
      </c>
      <c r="AU216" s="14" t="s">
        <v>84</v>
      </c>
    </row>
    <row r="217" spans="1:65" s="2" customFormat="1" ht="19.2">
      <c r="A217" s="28"/>
      <c r="B217" s="29"/>
      <c r="C217" s="30"/>
      <c r="D217" s="191" t="s">
        <v>142</v>
      </c>
      <c r="E217" s="30"/>
      <c r="F217" s="195" t="s">
        <v>153</v>
      </c>
      <c r="G217" s="30"/>
      <c r="H217" s="30"/>
      <c r="I217" s="30"/>
      <c r="J217" s="30"/>
      <c r="K217" s="30"/>
      <c r="L217" s="33"/>
      <c r="M217" s="193"/>
      <c r="N217" s="194"/>
      <c r="O217" s="65"/>
      <c r="P217" s="65"/>
      <c r="Q217" s="65"/>
      <c r="R217" s="65"/>
      <c r="S217" s="65"/>
      <c r="T217" s="66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4" t="s">
        <v>142</v>
      </c>
      <c r="AU217" s="14" t="s">
        <v>84</v>
      </c>
    </row>
    <row r="218" spans="1:65" s="2" customFormat="1" ht="16.5" customHeight="1">
      <c r="A218" s="28"/>
      <c r="B218" s="29"/>
      <c r="C218" s="179" t="s">
        <v>188</v>
      </c>
      <c r="D218" s="179" t="s">
        <v>128</v>
      </c>
      <c r="E218" s="180" t="s">
        <v>266</v>
      </c>
      <c r="F218" s="181" t="s">
        <v>267</v>
      </c>
      <c r="G218" s="182" t="s">
        <v>139</v>
      </c>
      <c r="H218" s="183">
        <v>20</v>
      </c>
      <c r="I218" s="184">
        <v>129</v>
      </c>
      <c r="J218" s="184">
        <f>ROUND(I218*H218,2)</f>
        <v>2580</v>
      </c>
      <c r="K218" s="181" t="s">
        <v>132</v>
      </c>
      <c r="L218" s="33"/>
      <c r="M218" s="185" t="s">
        <v>1</v>
      </c>
      <c r="N218" s="186" t="s">
        <v>39</v>
      </c>
      <c r="O218" s="187">
        <v>0</v>
      </c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89" t="s">
        <v>133</v>
      </c>
      <c r="AT218" s="189" t="s">
        <v>128</v>
      </c>
      <c r="AU218" s="189" t="s">
        <v>84</v>
      </c>
      <c r="AY218" s="14" t="s">
        <v>125</v>
      </c>
      <c r="BE218" s="190">
        <f>IF(N218="základní",J218,0)</f>
        <v>2580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4" t="s">
        <v>82</v>
      </c>
      <c r="BK218" s="190">
        <f>ROUND(I218*H218,2)</f>
        <v>2580</v>
      </c>
      <c r="BL218" s="14" t="s">
        <v>133</v>
      </c>
      <c r="BM218" s="189" t="s">
        <v>268</v>
      </c>
    </row>
    <row r="219" spans="1:65" s="2" customFormat="1" ht="38.4">
      <c r="A219" s="28"/>
      <c r="B219" s="29"/>
      <c r="C219" s="30"/>
      <c r="D219" s="191" t="s">
        <v>135</v>
      </c>
      <c r="E219" s="30"/>
      <c r="F219" s="192" t="s">
        <v>269</v>
      </c>
      <c r="G219" s="30"/>
      <c r="H219" s="30"/>
      <c r="I219" s="30"/>
      <c r="J219" s="30"/>
      <c r="K219" s="30"/>
      <c r="L219" s="33"/>
      <c r="M219" s="193"/>
      <c r="N219" s="194"/>
      <c r="O219" s="65"/>
      <c r="P219" s="65"/>
      <c r="Q219" s="65"/>
      <c r="R219" s="65"/>
      <c r="S219" s="65"/>
      <c r="T219" s="66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4" t="s">
        <v>135</v>
      </c>
      <c r="AU219" s="14" t="s">
        <v>84</v>
      </c>
    </row>
    <row r="220" spans="1:65" s="2" customFormat="1" ht="19.2">
      <c r="A220" s="28"/>
      <c r="B220" s="29"/>
      <c r="C220" s="30"/>
      <c r="D220" s="191" t="s">
        <v>142</v>
      </c>
      <c r="E220" s="30"/>
      <c r="F220" s="195" t="s">
        <v>153</v>
      </c>
      <c r="G220" s="30"/>
      <c r="H220" s="30"/>
      <c r="I220" s="30"/>
      <c r="J220" s="30"/>
      <c r="K220" s="30"/>
      <c r="L220" s="33"/>
      <c r="M220" s="193"/>
      <c r="N220" s="194"/>
      <c r="O220" s="65"/>
      <c r="P220" s="65"/>
      <c r="Q220" s="65"/>
      <c r="R220" s="65"/>
      <c r="S220" s="65"/>
      <c r="T220" s="66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4" t="s">
        <v>142</v>
      </c>
      <c r="AU220" s="14" t="s">
        <v>84</v>
      </c>
    </row>
    <row r="221" spans="1:65" s="2" customFormat="1" ht="16.5" customHeight="1">
      <c r="A221" s="28"/>
      <c r="B221" s="29"/>
      <c r="C221" s="179" t="s">
        <v>270</v>
      </c>
      <c r="D221" s="179" t="s">
        <v>128</v>
      </c>
      <c r="E221" s="180" t="s">
        <v>271</v>
      </c>
      <c r="F221" s="181" t="s">
        <v>272</v>
      </c>
      <c r="G221" s="182" t="s">
        <v>139</v>
      </c>
      <c r="H221" s="183">
        <v>20</v>
      </c>
      <c r="I221" s="184">
        <v>106</v>
      </c>
      <c r="J221" s="184">
        <f>ROUND(I221*H221,2)</f>
        <v>2120</v>
      </c>
      <c r="K221" s="181" t="s">
        <v>132</v>
      </c>
      <c r="L221" s="33"/>
      <c r="M221" s="185" t="s">
        <v>1</v>
      </c>
      <c r="N221" s="186" t="s">
        <v>39</v>
      </c>
      <c r="O221" s="187">
        <v>0</v>
      </c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89" t="s">
        <v>133</v>
      </c>
      <c r="AT221" s="189" t="s">
        <v>128</v>
      </c>
      <c r="AU221" s="189" t="s">
        <v>84</v>
      </c>
      <c r="AY221" s="14" t="s">
        <v>125</v>
      </c>
      <c r="BE221" s="190">
        <f>IF(N221="základní",J221,0)</f>
        <v>2120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4" t="s">
        <v>82</v>
      </c>
      <c r="BK221" s="190">
        <f>ROUND(I221*H221,2)</f>
        <v>2120</v>
      </c>
      <c r="BL221" s="14" t="s">
        <v>133</v>
      </c>
      <c r="BM221" s="189" t="s">
        <v>273</v>
      </c>
    </row>
    <row r="222" spans="1:65" s="2" customFormat="1" ht="38.4">
      <c r="A222" s="28"/>
      <c r="B222" s="29"/>
      <c r="C222" s="30"/>
      <c r="D222" s="191" t="s">
        <v>135</v>
      </c>
      <c r="E222" s="30"/>
      <c r="F222" s="192" t="s">
        <v>274</v>
      </c>
      <c r="G222" s="30"/>
      <c r="H222" s="30"/>
      <c r="I222" s="30"/>
      <c r="J222" s="30"/>
      <c r="K222" s="30"/>
      <c r="L222" s="33"/>
      <c r="M222" s="193"/>
      <c r="N222" s="194"/>
      <c r="O222" s="65"/>
      <c r="P222" s="65"/>
      <c r="Q222" s="65"/>
      <c r="R222" s="65"/>
      <c r="S222" s="65"/>
      <c r="T222" s="66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4" t="s">
        <v>135</v>
      </c>
      <c r="AU222" s="14" t="s">
        <v>84</v>
      </c>
    </row>
    <row r="223" spans="1:65" s="2" customFormat="1" ht="19.2">
      <c r="A223" s="28"/>
      <c r="B223" s="29"/>
      <c r="C223" s="30"/>
      <c r="D223" s="191" t="s">
        <v>142</v>
      </c>
      <c r="E223" s="30"/>
      <c r="F223" s="195" t="s">
        <v>153</v>
      </c>
      <c r="G223" s="30"/>
      <c r="H223" s="30"/>
      <c r="I223" s="30"/>
      <c r="J223" s="30"/>
      <c r="K223" s="30"/>
      <c r="L223" s="33"/>
      <c r="M223" s="193"/>
      <c r="N223" s="194"/>
      <c r="O223" s="65"/>
      <c r="P223" s="65"/>
      <c r="Q223" s="65"/>
      <c r="R223" s="65"/>
      <c r="S223" s="65"/>
      <c r="T223" s="66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4" t="s">
        <v>142</v>
      </c>
      <c r="AU223" s="14" t="s">
        <v>84</v>
      </c>
    </row>
    <row r="224" spans="1:65" s="2" customFormat="1" ht="16.5" customHeight="1">
      <c r="A224" s="28"/>
      <c r="B224" s="29"/>
      <c r="C224" s="179" t="s">
        <v>193</v>
      </c>
      <c r="D224" s="179" t="s">
        <v>128</v>
      </c>
      <c r="E224" s="180" t="s">
        <v>275</v>
      </c>
      <c r="F224" s="181" t="s">
        <v>276</v>
      </c>
      <c r="G224" s="182" t="s">
        <v>139</v>
      </c>
      <c r="H224" s="183">
        <v>1000</v>
      </c>
      <c r="I224" s="184">
        <v>6.24</v>
      </c>
      <c r="J224" s="184">
        <f>ROUND(I224*H224,2)</f>
        <v>6240</v>
      </c>
      <c r="K224" s="181" t="s">
        <v>132</v>
      </c>
      <c r="L224" s="33"/>
      <c r="M224" s="185" t="s">
        <v>1</v>
      </c>
      <c r="N224" s="186" t="s">
        <v>39</v>
      </c>
      <c r="O224" s="187">
        <v>0</v>
      </c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89" t="s">
        <v>133</v>
      </c>
      <c r="AT224" s="189" t="s">
        <v>128</v>
      </c>
      <c r="AU224" s="189" t="s">
        <v>84</v>
      </c>
      <c r="AY224" s="14" t="s">
        <v>125</v>
      </c>
      <c r="BE224" s="190">
        <f>IF(N224="základní",J224,0)</f>
        <v>6240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4" t="s">
        <v>82</v>
      </c>
      <c r="BK224" s="190">
        <f>ROUND(I224*H224,2)</f>
        <v>6240</v>
      </c>
      <c r="BL224" s="14" t="s">
        <v>133</v>
      </c>
      <c r="BM224" s="189" t="s">
        <v>277</v>
      </c>
    </row>
    <row r="225" spans="1:65" s="2" customFormat="1" ht="19.2">
      <c r="A225" s="28"/>
      <c r="B225" s="29"/>
      <c r="C225" s="30"/>
      <c r="D225" s="191" t="s">
        <v>135</v>
      </c>
      <c r="E225" s="30"/>
      <c r="F225" s="192" t="s">
        <v>278</v>
      </c>
      <c r="G225" s="30"/>
      <c r="H225" s="30"/>
      <c r="I225" s="30"/>
      <c r="J225" s="30"/>
      <c r="K225" s="30"/>
      <c r="L225" s="33"/>
      <c r="M225" s="193"/>
      <c r="N225" s="194"/>
      <c r="O225" s="65"/>
      <c r="P225" s="65"/>
      <c r="Q225" s="65"/>
      <c r="R225" s="65"/>
      <c r="S225" s="65"/>
      <c r="T225" s="66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4" t="s">
        <v>135</v>
      </c>
      <c r="AU225" s="14" t="s">
        <v>84</v>
      </c>
    </row>
    <row r="226" spans="1:65" s="2" customFormat="1" ht="19.2">
      <c r="A226" s="28"/>
      <c r="B226" s="29"/>
      <c r="C226" s="30"/>
      <c r="D226" s="191" t="s">
        <v>142</v>
      </c>
      <c r="E226" s="30"/>
      <c r="F226" s="195" t="s">
        <v>153</v>
      </c>
      <c r="G226" s="30"/>
      <c r="H226" s="30"/>
      <c r="I226" s="30"/>
      <c r="J226" s="30"/>
      <c r="K226" s="30"/>
      <c r="L226" s="33"/>
      <c r="M226" s="193"/>
      <c r="N226" s="194"/>
      <c r="O226" s="65"/>
      <c r="P226" s="65"/>
      <c r="Q226" s="65"/>
      <c r="R226" s="65"/>
      <c r="S226" s="65"/>
      <c r="T226" s="66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4" t="s">
        <v>142</v>
      </c>
      <c r="AU226" s="14" t="s">
        <v>84</v>
      </c>
    </row>
    <row r="227" spans="1:65" s="2" customFormat="1" ht="16.5" customHeight="1">
      <c r="A227" s="28"/>
      <c r="B227" s="29"/>
      <c r="C227" s="179" t="s">
        <v>279</v>
      </c>
      <c r="D227" s="179" t="s">
        <v>128</v>
      </c>
      <c r="E227" s="180" t="s">
        <v>280</v>
      </c>
      <c r="F227" s="181" t="s">
        <v>281</v>
      </c>
      <c r="G227" s="182" t="s">
        <v>147</v>
      </c>
      <c r="H227" s="183">
        <v>120</v>
      </c>
      <c r="I227" s="184">
        <v>481</v>
      </c>
      <c r="J227" s="184">
        <f>ROUND(I227*H227,2)</f>
        <v>57720</v>
      </c>
      <c r="K227" s="181" t="s">
        <v>132</v>
      </c>
      <c r="L227" s="33"/>
      <c r="M227" s="185" t="s">
        <v>1</v>
      </c>
      <c r="N227" s="186" t="s">
        <v>39</v>
      </c>
      <c r="O227" s="187">
        <v>0</v>
      </c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89" t="s">
        <v>133</v>
      </c>
      <c r="AT227" s="189" t="s">
        <v>128</v>
      </c>
      <c r="AU227" s="189" t="s">
        <v>84</v>
      </c>
      <c r="AY227" s="14" t="s">
        <v>125</v>
      </c>
      <c r="BE227" s="190">
        <f>IF(N227="základní",J227,0)</f>
        <v>57720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4" t="s">
        <v>82</v>
      </c>
      <c r="BK227" s="190">
        <f>ROUND(I227*H227,2)</f>
        <v>57720</v>
      </c>
      <c r="BL227" s="14" t="s">
        <v>133</v>
      </c>
      <c r="BM227" s="189" t="s">
        <v>282</v>
      </c>
    </row>
    <row r="228" spans="1:65" s="2" customFormat="1" ht="19.2">
      <c r="A228" s="28"/>
      <c r="B228" s="29"/>
      <c r="C228" s="30"/>
      <c r="D228" s="191" t="s">
        <v>135</v>
      </c>
      <c r="E228" s="30"/>
      <c r="F228" s="192" t="s">
        <v>283</v>
      </c>
      <c r="G228" s="30"/>
      <c r="H228" s="30"/>
      <c r="I228" s="30"/>
      <c r="J228" s="30"/>
      <c r="K228" s="30"/>
      <c r="L228" s="33"/>
      <c r="M228" s="193"/>
      <c r="N228" s="194"/>
      <c r="O228" s="65"/>
      <c r="P228" s="65"/>
      <c r="Q228" s="65"/>
      <c r="R228" s="65"/>
      <c r="S228" s="65"/>
      <c r="T228" s="66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T228" s="14" t="s">
        <v>135</v>
      </c>
      <c r="AU228" s="14" t="s">
        <v>84</v>
      </c>
    </row>
    <row r="229" spans="1:65" s="2" customFormat="1" ht="19.2">
      <c r="A229" s="28"/>
      <c r="B229" s="29"/>
      <c r="C229" s="30"/>
      <c r="D229" s="191" t="s">
        <v>142</v>
      </c>
      <c r="E229" s="30"/>
      <c r="F229" s="195" t="s">
        <v>284</v>
      </c>
      <c r="G229" s="30"/>
      <c r="H229" s="30"/>
      <c r="I229" s="30"/>
      <c r="J229" s="30"/>
      <c r="K229" s="30"/>
      <c r="L229" s="33"/>
      <c r="M229" s="193"/>
      <c r="N229" s="194"/>
      <c r="O229" s="65"/>
      <c r="P229" s="65"/>
      <c r="Q229" s="65"/>
      <c r="R229" s="65"/>
      <c r="S229" s="65"/>
      <c r="T229" s="66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T229" s="14" t="s">
        <v>142</v>
      </c>
      <c r="AU229" s="14" t="s">
        <v>84</v>
      </c>
    </row>
    <row r="230" spans="1:65" s="2" customFormat="1" ht="16.5" customHeight="1">
      <c r="A230" s="28"/>
      <c r="B230" s="29"/>
      <c r="C230" s="179" t="s">
        <v>197</v>
      </c>
      <c r="D230" s="179" t="s">
        <v>128</v>
      </c>
      <c r="E230" s="180" t="s">
        <v>285</v>
      </c>
      <c r="F230" s="181" t="s">
        <v>286</v>
      </c>
      <c r="G230" s="182" t="s">
        <v>147</v>
      </c>
      <c r="H230" s="183">
        <v>120</v>
      </c>
      <c r="I230" s="184">
        <v>431</v>
      </c>
      <c r="J230" s="184">
        <f>ROUND(I230*H230,2)</f>
        <v>51720</v>
      </c>
      <c r="K230" s="181" t="s">
        <v>132</v>
      </c>
      <c r="L230" s="33"/>
      <c r="M230" s="185" t="s">
        <v>1</v>
      </c>
      <c r="N230" s="186" t="s">
        <v>39</v>
      </c>
      <c r="O230" s="187">
        <v>0</v>
      </c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89" t="s">
        <v>133</v>
      </c>
      <c r="AT230" s="189" t="s">
        <v>128</v>
      </c>
      <c r="AU230" s="189" t="s">
        <v>84</v>
      </c>
      <c r="AY230" s="14" t="s">
        <v>125</v>
      </c>
      <c r="BE230" s="190">
        <f>IF(N230="základní",J230,0)</f>
        <v>51720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4" t="s">
        <v>82</v>
      </c>
      <c r="BK230" s="190">
        <f>ROUND(I230*H230,2)</f>
        <v>51720</v>
      </c>
      <c r="BL230" s="14" t="s">
        <v>133</v>
      </c>
      <c r="BM230" s="189" t="s">
        <v>287</v>
      </c>
    </row>
    <row r="231" spans="1:65" s="2" customFormat="1" ht="19.2">
      <c r="A231" s="28"/>
      <c r="B231" s="29"/>
      <c r="C231" s="30"/>
      <c r="D231" s="191" t="s">
        <v>135</v>
      </c>
      <c r="E231" s="30"/>
      <c r="F231" s="192" t="s">
        <v>288</v>
      </c>
      <c r="G231" s="30"/>
      <c r="H231" s="30"/>
      <c r="I231" s="30"/>
      <c r="J231" s="30"/>
      <c r="K231" s="30"/>
      <c r="L231" s="33"/>
      <c r="M231" s="193"/>
      <c r="N231" s="194"/>
      <c r="O231" s="65"/>
      <c r="P231" s="65"/>
      <c r="Q231" s="65"/>
      <c r="R231" s="65"/>
      <c r="S231" s="65"/>
      <c r="T231" s="66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T231" s="14" t="s">
        <v>135</v>
      </c>
      <c r="AU231" s="14" t="s">
        <v>84</v>
      </c>
    </row>
    <row r="232" spans="1:65" s="2" customFormat="1" ht="19.2">
      <c r="A232" s="28"/>
      <c r="B232" s="29"/>
      <c r="C232" s="30"/>
      <c r="D232" s="191" t="s">
        <v>142</v>
      </c>
      <c r="E232" s="30"/>
      <c r="F232" s="195" t="s">
        <v>284</v>
      </c>
      <c r="G232" s="30"/>
      <c r="H232" s="30"/>
      <c r="I232" s="30"/>
      <c r="J232" s="30"/>
      <c r="K232" s="30"/>
      <c r="L232" s="33"/>
      <c r="M232" s="193"/>
      <c r="N232" s="194"/>
      <c r="O232" s="65"/>
      <c r="P232" s="65"/>
      <c r="Q232" s="65"/>
      <c r="R232" s="65"/>
      <c r="S232" s="65"/>
      <c r="T232" s="66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T232" s="14" t="s">
        <v>142</v>
      </c>
      <c r="AU232" s="14" t="s">
        <v>84</v>
      </c>
    </row>
    <row r="233" spans="1:65" s="2" customFormat="1" ht="16.5" customHeight="1">
      <c r="A233" s="28"/>
      <c r="B233" s="29"/>
      <c r="C233" s="179" t="s">
        <v>289</v>
      </c>
      <c r="D233" s="179" t="s">
        <v>128</v>
      </c>
      <c r="E233" s="180" t="s">
        <v>290</v>
      </c>
      <c r="F233" s="181" t="s">
        <v>291</v>
      </c>
      <c r="G233" s="182" t="s">
        <v>147</v>
      </c>
      <c r="H233" s="183">
        <v>200</v>
      </c>
      <c r="I233" s="184">
        <v>150</v>
      </c>
      <c r="J233" s="184">
        <f>ROUND(I233*H233,2)</f>
        <v>30000</v>
      </c>
      <c r="K233" s="181" t="s">
        <v>132</v>
      </c>
      <c r="L233" s="33"/>
      <c r="M233" s="185" t="s">
        <v>1</v>
      </c>
      <c r="N233" s="186" t="s">
        <v>39</v>
      </c>
      <c r="O233" s="187">
        <v>0</v>
      </c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89" t="s">
        <v>133</v>
      </c>
      <c r="AT233" s="189" t="s">
        <v>128</v>
      </c>
      <c r="AU233" s="189" t="s">
        <v>84</v>
      </c>
      <c r="AY233" s="14" t="s">
        <v>125</v>
      </c>
      <c r="BE233" s="190">
        <f>IF(N233="základní",J233,0)</f>
        <v>30000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4" t="s">
        <v>82</v>
      </c>
      <c r="BK233" s="190">
        <f>ROUND(I233*H233,2)</f>
        <v>30000</v>
      </c>
      <c r="BL233" s="14" t="s">
        <v>133</v>
      </c>
      <c r="BM233" s="189" t="s">
        <v>292</v>
      </c>
    </row>
    <row r="234" spans="1:65" s="2" customFormat="1" ht="19.2">
      <c r="A234" s="28"/>
      <c r="B234" s="29"/>
      <c r="C234" s="30"/>
      <c r="D234" s="191" t="s">
        <v>135</v>
      </c>
      <c r="E234" s="30"/>
      <c r="F234" s="192" t="s">
        <v>293</v>
      </c>
      <c r="G234" s="30"/>
      <c r="H234" s="30"/>
      <c r="I234" s="30"/>
      <c r="J234" s="30"/>
      <c r="K234" s="30"/>
      <c r="L234" s="33"/>
      <c r="M234" s="193"/>
      <c r="N234" s="194"/>
      <c r="O234" s="65"/>
      <c r="P234" s="65"/>
      <c r="Q234" s="65"/>
      <c r="R234" s="65"/>
      <c r="S234" s="65"/>
      <c r="T234" s="66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T234" s="14" t="s">
        <v>135</v>
      </c>
      <c r="AU234" s="14" t="s">
        <v>84</v>
      </c>
    </row>
    <row r="235" spans="1:65" s="2" customFormat="1" ht="19.2">
      <c r="A235" s="28"/>
      <c r="B235" s="29"/>
      <c r="C235" s="30"/>
      <c r="D235" s="191" t="s">
        <v>142</v>
      </c>
      <c r="E235" s="30"/>
      <c r="F235" s="195" t="s">
        <v>284</v>
      </c>
      <c r="G235" s="30"/>
      <c r="H235" s="30"/>
      <c r="I235" s="30"/>
      <c r="J235" s="30"/>
      <c r="K235" s="30"/>
      <c r="L235" s="33"/>
      <c r="M235" s="193"/>
      <c r="N235" s="194"/>
      <c r="O235" s="65"/>
      <c r="P235" s="65"/>
      <c r="Q235" s="65"/>
      <c r="R235" s="65"/>
      <c r="S235" s="65"/>
      <c r="T235" s="66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T235" s="14" t="s">
        <v>142</v>
      </c>
      <c r="AU235" s="14" t="s">
        <v>84</v>
      </c>
    </row>
    <row r="236" spans="1:65" s="2" customFormat="1" ht="16.5" customHeight="1">
      <c r="A236" s="28"/>
      <c r="B236" s="29"/>
      <c r="C236" s="179" t="s">
        <v>202</v>
      </c>
      <c r="D236" s="179" t="s">
        <v>128</v>
      </c>
      <c r="E236" s="180" t="s">
        <v>294</v>
      </c>
      <c r="F236" s="181" t="s">
        <v>295</v>
      </c>
      <c r="G236" s="182" t="s">
        <v>147</v>
      </c>
      <c r="H236" s="183">
        <v>200</v>
      </c>
      <c r="I236" s="184">
        <v>136</v>
      </c>
      <c r="J236" s="184">
        <f>ROUND(I236*H236,2)</f>
        <v>27200</v>
      </c>
      <c r="K236" s="181" t="s">
        <v>132</v>
      </c>
      <c r="L236" s="33"/>
      <c r="M236" s="185" t="s">
        <v>1</v>
      </c>
      <c r="N236" s="186" t="s">
        <v>39</v>
      </c>
      <c r="O236" s="187">
        <v>0</v>
      </c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89" t="s">
        <v>133</v>
      </c>
      <c r="AT236" s="189" t="s">
        <v>128</v>
      </c>
      <c r="AU236" s="189" t="s">
        <v>84</v>
      </c>
      <c r="AY236" s="14" t="s">
        <v>125</v>
      </c>
      <c r="BE236" s="190">
        <f>IF(N236="základní",J236,0)</f>
        <v>27200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4" t="s">
        <v>82</v>
      </c>
      <c r="BK236" s="190">
        <f>ROUND(I236*H236,2)</f>
        <v>27200</v>
      </c>
      <c r="BL236" s="14" t="s">
        <v>133</v>
      </c>
      <c r="BM236" s="189" t="s">
        <v>296</v>
      </c>
    </row>
    <row r="237" spans="1:65" s="2" customFormat="1" ht="19.2">
      <c r="A237" s="28"/>
      <c r="B237" s="29"/>
      <c r="C237" s="30"/>
      <c r="D237" s="191" t="s">
        <v>135</v>
      </c>
      <c r="E237" s="30"/>
      <c r="F237" s="192" t="s">
        <v>297</v>
      </c>
      <c r="G237" s="30"/>
      <c r="H237" s="30"/>
      <c r="I237" s="30"/>
      <c r="J237" s="30"/>
      <c r="K237" s="30"/>
      <c r="L237" s="33"/>
      <c r="M237" s="193"/>
      <c r="N237" s="194"/>
      <c r="O237" s="65"/>
      <c r="P237" s="65"/>
      <c r="Q237" s="65"/>
      <c r="R237" s="65"/>
      <c r="S237" s="65"/>
      <c r="T237" s="66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T237" s="14" t="s">
        <v>135</v>
      </c>
      <c r="AU237" s="14" t="s">
        <v>84</v>
      </c>
    </row>
    <row r="238" spans="1:65" s="2" customFormat="1" ht="19.2">
      <c r="A238" s="28"/>
      <c r="B238" s="29"/>
      <c r="C238" s="30"/>
      <c r="D238" s="191" t="s">
        <v>142</v>
      </c>
      <c r="E238" s="30"/>
      <c r="F238" s="195" t="s">
        <v>284</v>
      </c>
      <c r="G238" s="30"/>
      <c r="H238" s="30"/>
      <c r="I238" s="30"/>
      <c r="J238" s="30"/>
      <c r="K238" s="30"/>
      <c r="L238" s="33"/>
      <c r="M238" s="193"/>
      <c r="N238" s="194"/>
      <c r="O238" s="65"/>
      <c r="P238" s="65"/>
      <c r="Q238" s="65"/>
      <c r="R238" s="65"/>
      <c r="S238" s="65"/>
      <c r="T238" s="66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T238" s="14" t="s">
        <v>142</v>
      </c>
      <c r="AU238" s="14" t="s">
        <v>84</v>
      </c>
    </row>
    <row r="239" spans="1:65" s="2" customFormat="1" ht="16.5" customHeight="1">
      <c r="A239" s="28"/>
      <c r="B239" s="29"/>
      <c r="C239" s="179" t="s">
        <v>298</v>
      </c>
      <c r="D239" s="179" t="s">
        <v>128</v>
      </c>
      <c r="E239" s="180" t="s">
        <v>299</v>
      </c>
      <c r="F239" s="181" t="s">
        <v>300</v>
      </c>
      <c r="G239" s="182" t="s">
        <v>147</v>
      </c>
      <c r="H239" s="183">
        <v>20</v>
      </c>
      <c r="I239" s="184">
        <v>306</v>
      </c>
      <c r="J239" s="184">
        <f>ROUND(I239*H239,2)</f>
        <v>6120</v>
      </c>
      <c r="K239" s="181" t="s">
        <v>132</v>
      </c>
      <c r="L239" s="33"/>
      <c r="M239" s="185" t="s">
        <v>1</v>
      </c>
      <c r="N239" s="186" t="s">
        <v>39</v>
      </c>
      <c r="O239" s="187">
        <v>0</v>
      </c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89" t="s">
        <v>133</v>
      </c>
      <c r="AT239" s="189" t="s">
        <v>128</v>
      </c>
      <c r="AU239" s="189" t="s">
        <v>84</v>
      </c>
      <c r="AY239" s="14" t="s">
        <v>125</v>
      </c>
      <c r="BE239" s="190">
        <f>IF(N239="základní",J239,0)</f>
        <v>6120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4" t="s">
        <v>82</v>
      </c>
      <c r="BK239" s="190">
        <f>ROUND(I239*H239,2)</f>
        <v>6120</v>
      </c>
      <c r="BL239" s="14" t="s">
        <v>133</v>
      </c>
      <c r="BM239" s="189" t="s">
        <v>301</v>
      </c>
    </row>
    <row r="240" spans="1:65" s="2" customFormat="1" ht="19.2">
      <c r="A240" s="28"/>
      <c r="B240" s="29"/>
      <c r="C240" s="30"/>
      <c r="D240" s="191" t="s">
        <v>135</v>
      </c>
      <c r="E240" s="30"/>
      <c r="F240" s="192" t="s">
        <v>302</v>
      </c>
      <c r="G240" s="30"/>
      <c r="H240" s="30"/>
      <c r="I240" s="30"/>
      <c r="J240" s="30"/>
      <c r="K240" s="30"/>
      <c r="L240" s="33"/>
      <c r="M240" s="193"/>
      <c r="N240" s="194"/>
      <c r="O240" s="65"/>
      <c r="P240" s="65"/>
      <c r="Q240" s="65"/>
      <c r="R240" s="65"/>
      <c r="S240" s="65"/>
      <c r="T240" s="66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T240" s="14" t="s">
        <v>135</v>
      </c>
      <c r="AU240" s="14" t="s">
        <v>84</v>
      </c>
    </row>
    <row r="241" spans="1:65" s="2" customFormat="1" ht="19.2">
      <c r="A241" s="28"/>
      <c r="B241" s="29"/>
      <c r="C241" s="30"/>
      <c r="D241" s="191" t="s">
        <v>142</v>
      </c>
      <c r="E241" s="30"/>
      <c r="F241" s="195" t="s">
        <v>303</v>
      </c>
      <c r="G241" s="30"/>
      <c r="H241" s="30"/>
      <c r="I241" s="30"/>
      <c r="J241" s="30"/>
      <c r="K241" s="30"/>
      <c r="L241" s="33"/>
      <c r="M241" s="193"/>
      <c r="N241" s="194"/>
      <c r="O241" s="65"/>
      <c r="P241" s="65"/>
      <c r="Q241" s="65"/>
      <c r="R241" s="65"/>
      <c r="S241" s="65"/>
      <c r="T241" s="66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T241" s="14" t="s">
        <v>142</v>
      </c>
      <c r="AU241" s="14" t="s">
        <v>84</v>
      </c>
    </row>
    <row r="242" spans="1:65" s="2" customFormat="1" ht="16.5" customHeight="1">
      <c r="A242" s="28"/>
      <c r="B242" s="29"/>
      <c r="C242" s="179" t="s">
        <v>206</v>
      </c>
      <c r="D242" s="179" t="s">
        <v>128</v>
      </c>
      <c r="E242" s="180" t="s">
        <v>304</v>
      </c>
      <c r="F242" s="181" t="s">
        <v>305</v>
      </c>
      <c r="G242" s="182" t="s">
        <v>147</v>
      </c>
      <c r="H242" s="183">
        <v>20</v>
      </c>
      <c r="I242" s="184">
        <v>275</v>
      </c>
      <c r="J242" s="184">
        <f>ROUND(I242*H242,2)</f>
        <v>5500</v>
      </c>
      <c r="K242" s="181" t="s">
        <v>132</v>
      </c>
      <c r="L242" s="33"/>
      <c r="M242" s="185" t="s">
        <v>1</v>
      </c>
      <c r="N242" s="186" t="s">
        <v>39</v>
      </c>
      <c r="O242" s="187">
        <v>0</v>
      </c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89" t="s">
        <v>133</v>
      </c>
      <c r="AT242" s="189" t="s">
        <v>128</v>
      </c>
      <c r="AU242" s="189" t="s">
        <v>84</v>
      </c>
      <c r="AY242" s="14" t="s">
        <v>125</v>
      </c>
      <c r="BE242" s="190">
        <f>IF(N242="základní",J242,0)</f>
        <v>5500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4" t="s">
        <v>82</v>
      </c>
      <c r="BK242" s="190">
        <f>ROUND(I242*H242,2)</f>
        <v>5500</v>
      </c>
      <c r="BL242" s="14" t="s">
        <v>133</v>
      </c>
      <c r="BM242" s="189" t="s">
        <v>306</v>
      </c>
    </row>
    <row r="243" spans="1:65" s="2" customFormat="1" ht="19.2">
      <c r="A243" s="28"/>
      <c r="B243" s="29"/>
      <c r="C243" s="30"/>
      <c r="D243" s="191" t="s">
        <v>135</v>
      </c>
      <c r="E243" s="30"/>
      <c r="F243" s="192" t="s">
        <v>307</v>
      </c>
      <c r="G243" s="30"/>
      <c r="H243" s="30"/>
      <c r="I243" s="30"/>
      <c r="J243" s="30"/>
      <c r="K243" s="30"/>
      <c r="L243" s="33"/>
      <c r="M243" s="193"/>
      <c r="N243" s="194"/>
      <c r="O243" s="65"/>
      <c r="P243" s="65"/>
      <c r="Q243" s="65"/>
      <c r="R243" s="65"/>
      <c r="S243" s="65"/>
      <c r="T243" s="66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T243" s="14" t="s">
        <v>135</v>
      </c>
      <c r="AU243" s="14" t="s">
        <v>84</v>
      </c>
    </row>
    <row r="244" spans="1:65" s="2" customFormat="1" ht="19.2">
      <c r="A244" s="28"/>
      <c r="B244" s="29"/>
      <c r="C244" s="30"/>
      <c r="D244" s="191" t="s">
        <v>142</v>
      </c>
      <c r="E244" s="30"/>
      <c r="F244" s="195" t="s">
        <v>303</v>
      </c>
      <c r="G244" s="30"/>
      <c r="H244" s="30"/>
      <c r="I244" s="30"/>
      <c r="J244" s="30"/>
      <c r="K244" s="30"/>
      <c r="L244" s="33"/>
      <c r="M244" s="193"/>
      <c r="N244" s="194"/>
      <c r="O244" s="65"/>
      <c r="P244" s="65"/>
      <c r="Q244" s="65"/>
      <c r="R244" s="65"/>
      <c r="S244" s="65"/>
      <c r="T244" s="66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T244" s="14" t="s">
        <v>142</v>
      </c>
      <c r="AU244" s="14" t="s">
        <v>84</v>
      </c>
    </row>
    <row r="245" spans="1:65" s="2" customFormat="1" ht="16.5" customHeight="1">
      <c r="A245" s="28"/>
      <c r="B245" s="29"/>
      <c r="C245" s="179" t="s">
        <v>308</v>
      </c>
      <c r="D245" s="179" t="s">
        <v>128</v>
      </c>
      <c r="E245" s="180" t="s">
        <v>309</v>
      </c>
      <c r="F245" s="181" t="s">
        <v>310</v>
      </c>
      <c r="G245" s="182" t="s">
        <v>147</v>
      </c>
      <c r="H245" s="183">
        <v>20</v>
      </c>
      <c r="I245" s="184">
        <v>168</v>
      </c>
      <c r="J245" s="184">
        <f>ROUND(I245*H245,2)</f>
        <v>3360</v>
      </c>
      <c r="K245" s="181" t="s">
        <v>132</v>
      </c>
      <c r="L245" s="33"/>
      <c r="M245" s="185" t="s">
        <v>1</v>
      </c>
      <c r="N245" s="186" t="s">
        <v>39</v>
      </c>
      <c r="O245" s="187">
        <v>0</v>
      </c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89" t="s">
        <v>133</v>
      </c>
      <c r="AT245" s="189" t="s">
        <v>128</v>
      </c>
      <c r="AU245" s="189" t="s">
        <v>84</v>
      </c>
      <c r="AY245" s="14" t="s">
        <v>125</v>
      </c>
      <c r="BE245" s="190">
        <f>IF(N245="základní",J245,0)</f>
        <v>3360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4" t="s">
        <v>82</v>
      </c>
      <c r="BK245" s="190">
        <f>ROUND(I245*H245,2)</f>
        <v>3360</v>
      </c>
      <c r="BL245" s="14" t="s">
        <v>133</v>
      </c>
      <c r="BM245" s="189" t="s">
        <v>311</v>
      </c>
    </row>
    <row r="246" spans="1:65" s="2" customFormat="1" ht="28.8">
      <c r="A246" s="28"/>
      <c r="B246" s="29"/>
      <c r="C246" s="30"/>
      <c r="D246" s="191" t="s">
        <v>135</v>
      </c>
      <c r="E246" s="30"/>
      <c r="F246" s="192" t="s">
        <v>312</v>
      </c>
      <c r="G246" s="30"/>
      <c r="H246" s="30"/>
      <c r="I246" s="30"/>
      <c r="J246" s="30"/>
      <c r="K246" s="30"/>
      <c r="L246" s="33"/>
      <c r="M246" s="193"/>
      <c r="N246" s="194"/>
      <c r="O246" s="65"/>
      <c r="P246" s="65"/>
      <c r="Q246" s="65"/>
      <c r="R246" s="65"/>
      <c r="S246" s="65"/>
      <c r="T246" s="66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T246" s="14" t="s">
        <v>135</v>
      </c>
      <c r="AU246" s="14" t="s">
        <v>84</v>
      </c>
    </row>
    <row r="247" spans="1:65" s="2" customFormat="1" ht="16.5" customHeight="1">
      <c r="A247" s="28"/>
      <c r="B247" s="29"/>
      <c r="C247" s="179" t="s">
        <v>211</v>
      </c>
      <c r="D247" s="179" t="s">
        <v>128</v>
      </c>
      <c r="E247" s="180" t="s">
        <v>313</v>
      </c>
      <c r="F247" s="181" t="s">
        <v>314</v>
      </c>
      <c r="G247" s="182" t="s">
        <v>147</v>
      </c>
      <c r="H247" s="183">
        <v>20</v>
      </c>
      <c r="I247" s="184">
        <v>137</v>
      </c>
      <c r="J247" s="184">
        <f>ROUND(I247*H247,2)</f>
        <v>2740</v>
      </c>
      <c r="K247" s="181" t="s">
        <v>132</v>
      </c>
      <c r="L247" s="33"/>
      <c r="M247" s="185" t="s">
        <v>1</v>
      </c>
      <c r="N247" s="186" t="s">
        <v>39</v>
      </c>
      <c r="O247" s="187">
        <v>0</v>
      </c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89" t="s">
        <v>133</v>
      </c>
      <c r="AT247" s="189" t="s">
        <v>128</v>
      </c>
      <c r="AU247" s="189" t="s">
        <v>84</v>
      </c>
      <c r="AY247" s="14" t="s">
        <v>125</v>
      </c>
      <c r="BE247" s="190">
        <f>IF(N247="základní",J247,0)</f>
        <v>2740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4" t="s">
        <v>82</v>
      </c>
      <c r="BK247" s="190">
        <f>ROUND(I247*H247,2)</f>
        <v>2740</v>
      </c>
      <c r="BL247" s="14" t="s">
        <v>133</v>
      </c>
      <c r="BM247" s="189" t="s">
        <v>315</v>
      </c>
    </row>
    <row r="248" spans="1:65" s="2" customFormat="1" ht="28.8">
      <c r="A248" s="28"/>
      <c r="B248" s="29"/>
      <c r="C248" s="30"/>
      <c r="D248" s="191" t="s">
        <v>135</v>
      </c>
      <c r="E248" s="30"/>
      <c r="F248" s="192" t="s">
        <v>316</v>
      </c>
      <c r="G248" s="30"/>
      <c r="H248" s="30"/>
      <c r="I248" s="30"/>
      <c r="J248" s="30"/>
      <c r="K248" s="30"/>
      <c r="L248" s="33"/>
      <c r="M248" s="193"/>
      <c r="N248" s="194"/>
      <c r="O248" s="65"/>
      <c r="P248" s="65"/>
      <c r="Q248" s="65"/>
      <c r="R248" s="65"/>
      <c r="S248" s="65"/>
      <c r="T248" s="66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T248" s="14" t="s">
        <v>135</v>
      </c>
      <c r="AU248" s="14" t="s">
        <v>84</v>
      </c>
    </row>
    <row r="249" spans="1:65" s="2" customFormat="1" ht="16.5" customHeight="1">
      <c r="A249" s="28"/>
      <c r="B249" s="29"/>
      <c r="C249" s="179" t="s">
        <v>317</v>
      </c>
      <c r="D249" s="179" t="s">
        <v>128</v>
      </c>
      <c r="E249" s="180" t="s">
        <v>318</v>
      </c>
      <c r="F249" s="181" t="s">
        <v>319</v>
      </c>
      <c r="G249" s="182" t="s">
        <v>147</v>
      </c>
      <c r="H249" s="183">
        <v>20</v>
      </c>
      <c r="I249" s="184">
        <v>256</v>
      </c>
      <c r="J249" s="184">
        <f>ROUND(I249*H249,2)</f>
        <v>5120</v>
      </c>
      <c r="K249" s="181" t="s">
        <v>132</v>
      </c>
      <c r="L249" s="33"/>
      <c r="M249" s="185" t="s">
        <v>1</v>
      </c>
      <c r="N249" s="186" t="s">
        <v>39</v>
      </c>
      <c r="O249" s="187">
        <v>0</v>
      </c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89" t="s">
        <v>133</v>
      </c>
      <c r="AT249" s="189" t="s">
        <v>128</v>
      </c>
      <c r="AU249" s="189" t="s">
        <v>84</v>
      </c>
      <c r="AY249" s="14" t="s">
        <v>125</v>
      </c>
      <c r="BE249" s="190">
        <f>IF(N249="základní",J249,0)</f>
        <v>5120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4" t="s">
        <v>82</v>
      </c>
      <c r="BK249" s="190">
        <f>ROUND(I249*H249,2)</f>
        <v>5120</v>
      </c>
      <c r="BL249" s="14" t="s">
        <v>133</v>
      </c>
      <c r="BM249" s="189" t="s">
        <v>320</v>
      </c>
    </row>
    <row r="250" spans="1:65" s="2" customFormat="1" ht="28.8">
      <c r="A250" s="28"/>
      <c r="B250" s="29"/>
      <c r="C250" s="30"/>
      <c r="D250" s="191" t="s">
        <v>135</v>
      </c>
      <c r="E250" s="30"/>
      <c r="F250" s="192" t="s">
        <v>321</v>
      </c>
      <c r="G250" s="30"/>
      <c r="H250" s="30"/>
      <c r="I250" s="30"/>
      <c r="J250" s="30"/>
      <c r="K250" s="30"/>
      <c r="L250" s="33"/>
      <c r="M250" s="193"/>
      <c r="N250" s="194"/>
      <c r="O250" s="65"/>
      <c r="P250" s="65"/>
      <c r="Q250" s="65"/>
      <c r="R250" s="65"/>
      <c r="S250" s="65"/>
      <c r="T250" s="66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T250" s="14" t="s">
        <v>135</v>
      </c>
      <c r="AU250" s="14" t="s">
        <v>84</v>
      </c>
    </row>
    <row r="251" spans="1:65" s="2" customFormat="1" ht="16.5" customHeight="1">
      <c r="A251" s="28"/>
      <c r="B251" s="29"/>
      <c r="C251" s="179" t="s">
        <v>215</v>
      </c>
      <c r="D251" s="179" t="s">
        <v>128</v>
      </c>
      <c r="E251" s="180" t="s">
        <v>322</v>
      </c>
      <c r="F251" s="181" t="s">
        <v>323</v>
      </c>
      <c r="G251" s="182" t="s">
        <v>147</v>
      </c>
      <c r="H251" s="183">
        <v>20</v>
      </c>
      <c r="I251" s="184">
        <v>212</v>
      </c>
      <c r="J251" s="184">
        <f>ROUND(I251*H251,2)</f>
        <v>4240</v>
      </c>
      <c r="K251" s="181" t="s">
        <v>132</v>
      </c>
      <c r="L251" s="33"/>
      <c r="M251" s="185" t="s">
        <v>1</v>
      </c>
      <c r="N251" s="186" t="s">
        <v>39</v>
      </c>
      <c r="O251" s="187">
        <v>0</v>
      </c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89" t="s">
        <v>133</v>
      </c>
      <c r="AT251" s="189" t="s">
        <v>128</v>
      </c>
      <c r="AU251" s="189" t="s">
        <v>84</v>
      </c>
      <c r="AY251" s="14" t="s">
        <v>125</v>
      </c>
      <c r="BE251" s="190">
        <f>IF(N251="základní",J251,0)</f>
        <v>4240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4" t="s">
        <v>82</v>
      </c>
      <c r="BK251" s="190">
        <f>ROUND(I251*H251,2)</f>
        <v>4240</v>
      </c>
      <c r="BL251" s="14" t="s">
        <v>133</v>
      </c>
      <c r="BM251" s="189" t="s">
        <v>324</v>
      </c>
    </row>
    <row r="252" spans="1:65" s="2" customFormat="1" ht="28.8">
      <c r="A252" s="28"/>
      <c r="B252" s="29"/>
      <c r="C252" s="30"/>
      <c r="D252" s="191" t="s">
        <v>135</v>
      </c>
      <c r="E252" s="30"/>
      <c r="F252" s="192" t="s">
        <v>325</v>
      </c>
      <c r="G252" s="30"/>
      <c r="H252" s="30"/>
      <c r="I252" s="30"/>
      <c r="J252" s="30"/>
      <c r="K252" s="30"/>
      <c r="L252" s="33"/>
      <c r="M252" s="193"/>
      <c r="N252" s="194"/>
      <c r="O252" s="65"/>
      <c r="P252" s="65"/>
      <c r="Q252" s="65"/>
      <c r="R252" s="65"/>
      <c r="S252" s="65"/>
      <c r="T252" s="66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T252" s="14" t="s">
        <v>135</v>
      </c>
      <c r="AU252" s="14" t="s">
        <v>84</v>
      </c>
    </row>
    <row r="253" spans="1:65" s="2" customFormat="1" ht="16.5" customHeight="1">
      <c r="A253" s="28"/>
      <c r="B253" s="29"/>
      <c r="C253" s="179" t="s">
        <v>326</v>
      </c>
      <c r="D253" s="179" t="s">
        <v>128</v>
      </c>
      <c r="E253" s="180" t="s">
        <v>327</v>
      </c>
      <c r="F253" s="181" t="s">
        <v>328</v>
      </c>
      <c r="G253" s="182" t="s">
        <v>329</v>
      </c>
      <c r="H253" s="183">
        <v>10</v>
      </c>
      <c r="I253" s="184">
        <v>1700</v>
      </c>
      <c r="J253" s="184">
        <f>ROUND(I253*H253,2)</f>
        <v>17000</v>
      </c>
      <c r="K253" s="181" t="s">
        <v>132</v>
      </c>
      <c r="L253" s="33"/>
      <c r="M253" s="185" t="s">
        <v>1</v>
      </c>
      <c r="N253" s="186" t="s">
        <v>39</v>
      </c>
      <c r="O253" s="187">
        <v>0</v>
      </c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89" t="s">
        <v>133</v>
      </c>
      <c r="AT253" s="189" t="s">
        <v>128</v>
      </c>
      <c r="AU253" s="189" t="s">
        <v>84</v>
      </c>
      <c r="AY253" s="14" t="s">
        <v>125</v>
      </c>
      <c r="BE253" s="190">
        <f>IF(N253="základní",J253,0)</f>
        <v>17000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4" t="s">
        <v>82</v>
      </c>
      <c r="BK253" s="190">
        <f>ROUND(I253*H253,2)</f>
        <v>17000</v>
      </c>
      <c r="BL253" s="14" t="s">
        <v>133</v>
      </c>
      <c r="BM253" s="189" t="s">
        <v>330</v>
      </c>
    </row>
    <row r="254" spans="1:65" s="2" customFormat="1" ht="28.8">
      <c r="A254" s="28"/>
      <c r="B254" s="29"/>
      <c r="C254" s="30"/>
      <c r="D254" s="191" t="s">
        <v>135</v>
      </c>
      <c r="E254" s="30"/>
      <c r="F254" s="192" t="s">
        <v>331</v>
      </c>
      <c r="G254" s="30"/>
      <c r="H254" s="30"/>
      <c r="I254" s="30"/>
      <c r="J254" s="30"/>
      <c r="K254" s="30"/>
      <c r="L254" s="33"/>
      <c r="M254" s="193"/>
      <c r="N254" s="194"/>
      <c r="O254" s="65"/>
      <c r="P254" s="65"/>
      <c r="Q254" s="65"/>
      <c r="R254" s="65"/>
      <c r="S254" s="65"/>
      <c r="T254" s="66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T254" s="14" t="s">
        <v>135</v>
      </c>
      <c r="AU254" s="14" t="s">
        <v>84</v>
      </c>
    </row>
    <row r="255" spans="1:65" s="2" customFormat="1" ht="16.5" customHeight="1">
      <c r="A255" s="28"/>
      <c r="B255" s="29"/>
      <c r="C255" s="179" t="s">
        <v>220</v>
      </c>
      <c r="D255" s="179" t="s">
        <v>128</v>
      </c>
      <c r="E255" s="180" t="s">
        <v>332</v>
      </c>
      <c r="F255" s="181" t="s">
        <v>333</v>
      </c>
      <c r="G255" s="182" t="s">
        <v>329</v>
      </c>
      <c r="H255" s="183">
        <v>10</v>
      </c>
      <c r="I255" s="184">
        <v>1580</v>
      </c>
      <c r="J255" s="184">
        <f>ROUND(I255*H255,2)</f>
        <v>15800</v>
      </c>
      <c r="K255" s="181" t="s">
        <v>132</v>
      </c>
      <c r="L255" s="33"/>
      <c r="M255" s="185" t="s">
        <v>1</v>
      </c>
      <c r="N255" s="186" t="s">
        <v>39</v>
      </c>
      <c r="O255" s="187">
        <v>0</v>
      </c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8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89" t="s">
        <v>133</v>
      </c>
      <c r="AT255" s="189" t="s">
        <v>128</v>
      </c>
      <c r="AU255" s="189" t="s">
        <v>84</v>
      </c>
      <c r="AY255" s="14" t="s">
        <v>125</v>
      </c>
      <c r="BE255" s="190">
        <f>IF(N255="základní",J255,0)</f>
        <v>15800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14" t="s">
        <v>82</v>
      </c>
      <c r="BK255" s="190">
        <f>ROUND(I255*H255,2)</f>
        <v>15800</v>
      </c>
      <c r="BL255" s="14" t="s">
        <v>133</v>
      </c>
      <c r="BM255" s="189" t="s">
        <v>334</v>
      </c>
    </row>
    <row r="256" spans="1:65" s="2" customFormat="1" ht="28.8">
      <c r="A256" s="28"/>
      <c r="B256" s="29"/>
      <c r="C256" s="30"/>
      <c r="D256" s="191" t="s">
        <v>135</v>
      </c>
      <c r="E256" s="30"/>
      <c r="F256" s="192" t="s">
        <v>335</v>
      </c>
      <c r="G256" s="30"/>
      <c r="H256" s="30"/>
      <c r="I256" s="30"/>
      <c r="J256" s="30"/>
      <c r="K256" s="30"/>
      <c r="L256" s="33"/>
      <c r="M256" s="193"/>
      <c r="N256" s="194"/>
      <c r="O256" s="65"/>
      <c r="P256" s="65"/>
      <c r="Q256" s="65"/>
      <c r="R256" s="65"/>
      <c r="S256" s="65"/>
      <c r="T256" s="66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T256" s="14" t="s">
        <v>135</v>
      </c>
      <c r="AU256" s="14" t="s">
        <v>84</v>
      </c>
    </row>
    <row r="257" spans="1:65" s="2" customFormat="1" ht="16.5" customHeight="1">
      <c r="A257" s="28"/>
      <c r="B257" s="29"/>
      <c r="C257" s="179" t="s">
        <v>336</v>
      </c>
      <c r="D257" s="179" t="s">
        <v>128</v>
      </c>
      <c r="E257" s="180" t="s">
        <v>337</v>
      </c>
      <c r="F257" s="181" t="s">
        <v>338</v>
      </c>
      <c r="G257" s="182" t="s">
        <v>329</v>
      </c>
      <c r="H257" s="183">
        <v>30</v>
      </c>
      <c r="I257" s="184">
        <v>7490</v>
      </c>
      <c r="J257" s="184">
        <f>ROUND(I257*H257,2)</f>
        <v>224700</v>
      </c>
      <c r="K257" s="181" t="s">
        <v>132</v>
      </c>
      <c r="L257" s="33"/>
      <c r="M257" s="185" t="s">
        <v>1</v>
      </c>
      <c r="N257" s="186" t="s">
        <v>39</v>
      </c>
      <c r="O257" s="187">
        <v>0</v>
      </c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89" t="s">
        <v>133</v>
      </c>
      <c r="AT257" s="189" t="s">
        <v>128</v>
      </c>
      <c r="AU257" s="189" t="s">
        <v>84</v>
      </c>
      <c r="AY257" s="14" t="s">
        <v>125</v>
      </c>
      <c r="BE257" s="190">
        <f>IF(N257="základní",J257,0)</f>
        <v>224700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4" t="s">
        <v>82</v>
      </c>
      <c r="BK257" s="190">
        <f>ROUND(I257*H257,2)</f>
        <v>224700</v>
      </c>
      <c r="BL257" s="14" t="s">
        <v>133</v>
      </c>
      <c r="BM257" s="189" t="s">
        <v>339</v>
      </c>
    </row>
    <row r="258" spans="1:65" s="2" customFormat="1" ht="28.8">
      <c r="A258" s="28"/>
      <c r="B258" s="29"/>
      <c r="C258" s="30"/>
      <c r="D258" s="191" t="s">
        <v>135</v>
      </c>
      <c r="E258" s="30"/>
      <c r="F258" s="192" t="s">
        <v>340</v>
      </c>
      <c r="G258" s="30"/>
      <c r="H258" s="30"/>
      <c r="I258" s="30"/>
      <c r="J258" s="30"/>
      <c r="K258" s="30"/>
      <c r="L258" s="33"/>
      <c r="M258" s="193"/>
      <c r="N258" s="194"/>
      <c r="O258" s="65"/>
      <c r="P258" s="65"/>
      <c r="Q258" s="65"/>
      <c r="R258" s="65"/>
      <c r="S258" s="65"/>
      <c r="T258" s="66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T258" s="14" t="s">
        <v>135</v>
      </c>
      <c r="AU258" s="14" t="s">
        <v>84</v>
      </c>
    </row>
    <row r="259" spans="1:65" s="2" customFormat="1" ht="16.5" customHeight="1">
      <c r="A259" s="28"/>
      <c r="B259" s="29"/>
      <c r="C259" s="179" t="s">
        <v>224</v>
      </c>
      <c r="D259" s="179" t="s">
        <v>128</v>
      </c>
      <c r="E259" s="180" t="s">
        <v>341</v>
      </c>
      <c r="F259" s="181" t="s">
        <v>342</v>
      </c>
      <c r="G259" s="182" t="s">
        <v>329</v>
      </c>
      <c r="H259" s="183">
        <v>30</v>
      </c>
      <c r="I259" s="184">
        <v>6990</v>
      </c>
      <c r="J259" s="184">
        <f>ROUND(I259*H259,2)</f>
        <v>209700</v>
      </c>
      <c r="K259" s="181" t="s">
        <v>132</v>
      </c>
      <c r="L259" s="33"/>
      <c r="M259" s="185" t="s">
        <v>1</v>
      </c>
      <c r="N259" s="186" t="s">
        <v>39</v>
      </c>
      <c r="O259" s="187">
        <v>0</v>
      </c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89" t="s">
        <v>133</v>
      </c>
      <c r="AT259" s="189" t="s">
        <v>128</v>
      </c>
      <c r="AU259" s="189" t="s">
        <v>84</v>
      </c>
      <c r="AY259" s="14" t="s">
        <v>125</v>
      </c>
      <c r="BE259" s="190">
        <f>IF(N259="základní",J259,0)</f>
        <v>209700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4" t="s">
        <v>82</v>
      </c>
      <c r="BK259" s="190">
        <f>ROUND(I259*H259,2)</f>
        <v>209700</v>
      </c>
      <c r="BL259" s="14" t="s">
        <v>133</v>
      </c>
      <c r="BM259" s="189" t="s">
        <v>343</v>
      </c>
    </row>
    <row r="260" spans="1:65" s="2" customFormat="1" ht="28.8">
      <c r="A260" s="28"/>
      <c r="B260" s="29"/>
      <c r="C260" s="30"/>
      <c r="D260" s="191" t="s">
        <v>135</v>
      </c>
      <c r="E260" s="30"/>
      <c r="F260" s="192" t="s">
        <v>344</v>
      </c>
      <c r="G260" s="30"/>
      <c r="H260" s="30"/>
      <c r="I260" s="30"/>
      <c r="J260" s="30"/>
      <c r="K260" s="30"/>
      <c r="L260" s="33"/>
      <c r="M260" s="193"/>
      <c r="N260" s="194"/>
      <c r="O260" s="65"/>
      <c r="P260" s="65"/>
      <c r="Q260" s="65"/>
      <c r="R260" s="65"/>
      <c r="S260" s="65"/>
      <c r="T260" s="66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T260" s="14" t="s">
        <v>135</v>
      </c>
      <c r="AU260" s="14" t="s">
        <v>84</v>
      </c>
    </row>
    <row r="261" spans="1:65" s="2" customFormat="1" ht="16.5" customHeight="1">
      <c r="A261" s="28"/>
      <c r="B261" s="29"/>
      <c r="C261" s="179" t="s">
        <v>345</v>
      </c>
      <c r="D261" s="179" t="s">
        <v>128</v>
      </c>
      <c r="E261" s="180" t="s">
        <v>346</v>
      </c>
      <c r="F261" s="181" t="s">
        <v>347</v>
      </c>
      <c r="G261" s="182" t="s">
        <v>147</v>
      </c>
      <c r="H261" s="183">
        <v>225</v>
      </c>
      <c r="I261" s="184">
        <v>61.8</v>
      </c>
      <c r="J261" s="184">
        <f>ROUND(I261*H261,2)</f>
        <v>13905</v>
      </c>
      <c r="K261" s="181" t="s">
        <v>132</v>
      </c>
      <c r="L261" s="33"/>
      <c r="M261" s="185" t="s">
        <v>1</v>
      </c>
      <c r="N261" s="186" t="s">
        <v>39</v>
      </c>
      <c r="O261" s="187">
        <v>0</v>
      </c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89" t="s">
        <v>133</v>
      </c>
      <c r="AT261" s="189" t="s">
        <v>128</v>
      </c>
      <c r="AU261" s="189" t="s">
        <v>84</v>
      </c>
      <c r="AY261" s="14" t="s">
        <v>125</v>
      </c>
      <c r="BE261" s="190">
        <f>IF(N261="základní",J261,0)</f>
        <v>13905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4" t="s">
        <v>82</v>
      </c>
      <c r="BK261" s="190">
        <f>ROUND(I261*H261,2)</f>
        <v>13905</v>
      </c>
      <c r="BL261" s="14" t="s">
        <v>133</v>
      </c>
      <c r="BM261" s="189" t="s">
        <v>348</v>
      </c>
    </row>
    <row r="262" spans="1:65" s="2" customFormat="1" ht="28.8">
      <c r="A262" s="28"/>
      <c r="B262" s="29"/>
      <c r="C262" s="30"/>
      <c r="D262" s="191" t="s">
        <v>135</v>
      </c>
      <c r="E262" s="30"/>
      <c r="F262" s="192" t="s">
        <v>349</v>
      </c>
      <c r="G262" s="30"/>
      <c r="H262" s="30"/>
      <c r="I262" s="30"/>
      <c r="J262" s="30"/>
      <c r="K262" s="30"/>
      <c r="L262" s="33"/>
      <c r="M262" s="193"/>
      <c r="N262" s="194"/>
      <c r="O262" s="65"/>
      <c r="P262" s="65"/>
      <c r="Q262" s="65"/>
      <c r="R262" s="65"/>
      <c r="S262" s="65"/>
      <c r="T262" s="66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T262" s="14" t="s">
        <v>135</v>
      </c>
      <c r="AU262" s="14" t="s">
        <v>84</v>
      </c>
    </row>
    <row r="263" spans="1:65" s="2" customFormat="1" ht="16.5" customHeight="1">
      <c r="A263" s="28"/>
      <c r="B263" s="29"/>
      <c r="C263" s="179" t="s">
        <v>228</v>
      </c>
      <c r="D263" s="179" t="s">
        <v>128</v>
      </c>
      <c r="E263" s="180" t="s">
        <v>350</v>
      </c>
      <c r="F263" s="181" t="s">
        <v>351</v>
      </c>
      <c r="G263" s="182" t="s">
        <v>352</v>
      </c>
      <c r="H263" s="183">
        <v>200</v>
      </c>
      <c r="I263" s="184">
        <v>137</v>
      </c>
      <c r="J263" s="184">
        <f>ROUND(I263*H263,2)</f>
        <v>27400</v>
      </c>
      <c r="K263" s="181" t="s">
        <v>132</v>
      </c>
      <c r="L263" s="33"/>
      <c r="M263" s="185" t="s">
        <v>1</v>
      </c>
      <c r="N263" s="186" t="s">
        <v>39</v>
      </c>
      <c r="O263" s="187">
        <v>0</v>
      </c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89" t="s">
        <v>133</v>
      </c>
      <c r="AT263" s="189" t="s">
        <v>128</v>
      </c>
      <c r="AU263" s="189" t="s">
        <v>84</v>
      </c>
      <c r="AY263" s="14" t="s">
        <v>125</v>
      </c>
      <c r="BE263" s="190">
        <f>IF(N263="základní",J263,0)</f>
        <v>27400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4" t="s">
        <v>82</v>
      </c>
      <c r="BK263" s="190">
        <f>ROUND(I263*H263,2)</f>
        <v>27400</v>
      </c>
      <c r="BL263" s="14" t="s">
        <v>133</v>
      </c>
      <c r="BM263" s="189" t="s">
        <v>353</v>
      </c>
    </row>
    <row r="264" spans="1:65" s="2" customFormat="1" ht="28.8">
      <c r="A264" s="28"/>
      <c r="B264" s="29"/>
      <c r="C264" s="30"/>
      <c r="D264" s="191" t="s">
        <v>135</v>
      </c>
      <c r="E264" s="30"/>
      <c r="F264" s="192" t="s">
        <v>354</v>
      </c>
      <c r="G264" s="30"/>
      <c r="H264" s="30"/>
      <c r="I264" s="30"/>
      <c r="J264" s="30"/>
      <c r="K264" s="30"/>
      <c r="L264" s="33"/>
      <c r="M264" s="193"/>
      <c r="N264" s="194"/>
      <c r="O264" s="65"/>
      <c r="P264" s="65"/>
      <c r="Q264" s="65"/>
      <c r="R264" s="65"/>
      <c r="S264" s="65"/>
      <c r="T264" s="66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T264" s="14" t="s">
        <v>135</v>
      </c>
      <c r="AU264" s="14" t="s">
        <v>84</v>
      </c>
    </row>
    <row r="265" spans="1:65" s="2" customFormat="1" ht="16.5" customHeight="1">
      <c r="A265" s="28"/>
      <c r="B265" s="29"/>
      <c r="C265" s="179" t="s">
        <v>355</v>
      </c>
      <c r="D265" s="179" t="s">
        <v>128</v>
      </c>
      <c r="E265" s="180" t="s">
        <v>356</v>
      </c>
      <c r="F265" s="181" t="s">
        <v>357</v>
      </c>
      <c r="G265" s="182" t="s">
        <v>147</v>
      </c>
      <c r="H265" s="183">
        <v>500</v>
      </c>
      <c r="I265" s="184">
        <v>131</v>
      </c>
      <c r="J265" s="184">
        <f>ROUND(I265*H265,2)</f>
        <v>65500</v>
      </c>
      <c r="K265" s="181" t="s">
        <v>132</v>
      </c>
      <c r="L265" s="33"/>
      <c r="M265" s="185" t="s">
        <v>1</v>
      </c>
      <c r="N265" s="186" t="s">
        <v>39</v>
      </c>
      <c r="O265" s="187">
        <v>0</v>
      </c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89" t="s">
        <v>133</v>
      </c>
      <c r="AT265" s="189" t="s">
        <v>128</v>
      </c>
      <c r="AU265" s="189" t="s">
        <v>84</v>
      </c>
      <c r="AY265" s="14" t="s">
        <v>125</v>
      </c>
      <c r="BE265" s="190">
        <f>IF(N265="základní",J265,0)</f>
        <v>65500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4" t="s">
        <v>82</v>
      </c>
      <c r="BK265" s="190">
        <f>ROUND(I265*H265,2)</f>
        <v>65500</v>
      </c>
      <c r="BL265" s="14" t="s">
        <v>133</v>
      </c>
      <c r="BM265" s="189" t="s">
        <v>358</v>
      </c>
    </row>
    <row r="266" spans="1:65" s="2" customFormat="1" ht="28.8">
      <c r="A266" s="28"/>
      <c r="B266" s="29"/>
      <c r="C266" s="30"/>
      <c r="D266" s="191" t="s">
        <v>135</v>
      </c>
      <c r="E266" s="30"/>
      <c r="F266" s="192" t="s">
        <v>359</v>
      </c>
      <c r="G266" s="30"/>
      <c r="H266" s="30"/>
      <c r="I266" s="30"/>
      <c r="J266" s="30"/>
      <c r="K266" s="30"/>
      <c r="L266" s="33"/>
      <c r="M266" s="193"/>
      <c r="N266" s="194"/>
      <c r="O266" s="65"/>
      <c r="P266" s="65"/>
      <c r="Q266" s="65"/>
      <c r="R266" s="65"/>
      <c r="S266" s="65"/>
      <c r="T266" s="66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T266" s="14" t="s">
        <v>135</v>
      </c>
      <c r="AU266" s="14" t="s">
        <v>84</v>
      </c>
    </row>
    <row r="267" spans="1:65" s="2" customFormat="1" ht="16.5" customHeight="1">
      <c r="A267" s="28"/>
      <c r="B267" s="29"/>
      <c r="C267" s="179" t="s">
        <v>232</v>
      </c>
      <c r="D267" s="179" t="s">
        <v>128</v>
      </c>
      <c r="E267" s="180" t="s">
        <v>360</v>
      </c>
      <c r="F267" s="181" t="s">
        <v>361</v>
      </c>
      <c r="G267" s="182" t="s">
        <v>147</v>
      </c>
      <c r="H267" s="183">
        <v>1000</v>
      </c>
      <c r="I267" s="184">
        <v>56.2</v>
      </c>
      <c r="J267" s="184">
        <f>ROUND(I267*H267,2)</f>
        <v>56200</v>
      </c>
      <c r="K267" s="181" t="s">
        <v>132</v>
      </c>
      <c r="L267" s="33"/>
      <c r="M267" s="185" t="s">
        <v>1</v>
      </c>
      <c r="N267" s="186" t="s">
        <v>39</v>
      </c>
      <c r="O267" s="187">
        <v>0</v>
      </c>
      <c r="P267" s="187">
        <f>O267*H267</f>
        <v>0</v>
      </c>
      <c r="Q267" s="187">
        <v>0</v>
      </c>
      <c r="R267" s="187">
        <f>Q267*H267</f>
        <v>0</v>
      </c>
      <c r="S267" s="187">
        <v>0</v>
      </c>
      <c r="T267" s="188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89" t="s">
        <v>133</v>
      </c>
      <c r="AT267" s="189" t="s">
        <v>128</v>
      </c>
      <c r="AU267" s="189" t="s">
        <v>84</v>
      </c>
      <c r="AY267" s="14" t="s">
        <v>125</v>
      </c>
      <c r="BE267" s="190">
        <f>IF(N267="základní",J267,0)</f>
        <v>56200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4" t="s">
        <v>82</v>
      </c>
      <c r="BK267" s="190">
        <f>ROUND(I267*H267,2)</f>
        <v>56200</v>
      </c>
      <c r="BL267" s="14" t="s">
        <v>133</v>
      </c>
      <c r="BM267" s="189" t="s">
        <v>362</v>
      </c>
    </row>
    <row r="268" spans="1:65" s="2" customFormat="1" ht="28.8">
      <c r="A268" s="28"/>
      <c r="B268" s="29"/>
      <c r="C268" s="30"/>
      <c r="D268" s="191" t="s">
        <v>135</v>
      </c>
      <c r="E268" s="30"/>
      <c r="F268" s="192" t="s">
        <v>363</v>
      </c>
      <c r="G268" s="30"/>
      <c r="H268" s="30"/>
      <c r="I268" s="30"/>
      <c r="J268" s="30"/>
      <c r="K268" s="30"/>
      <c r="L268" s="33"/>
      <c r="M268" s="193"/>
      <c r="N268" s="194"/>
      <c r="O268" s="65"/>
      <c r="P268" s="65"/>
      <c r="Q268" s="65"/>
      <c r="R268" s="65"/>
      <c r="S268" s="65"/>
      <c r="T268" s="66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T268" s="14" t="s">
        <v>135</v>
      </c>
      <c r="AU268" s="14" t="s">
        <v>84</v>
      </c>
    </row>
    <row r="269" spans="1:65" s="2" customFormat="1" ht="16.5" customHeight="1">
      <c r="A269" s="28"/>
      <c r="B269" s="29"/>
      <c r="C269" s="179" t="s">
        <v>364</v>
      </c>
      <c r="D269" s="179" t="s">
        <v>128</v>
      </c>
      <c r="E269" s="180" t="s">
        <v>365</v>
      </c>
      <c r="F269" s="181" t="s">
        <v>366</v>
      </c>
      <c r="G269" s="182" t="s">
        <v>147</v>
      </c>
      <c r="H269" s="183">
        <v>1000</v>
      </c>
      <c r="I269" s="184">
        <v>43.7</v>
      </c>
      <c r="J269" s="184">
        <f>ROUND(I269*H269,2)</f>
        <v>43700</v>
      </c>
      <c r="K269" s="181" t="s">
        <v>132</v>
      </c>
      <c r="L269" s="33"/>
      <c r="M269" s="185" t="s">
        <v>1</v>
      </c>
      <c r="N269" s="186" t="s">
        <v>39</v>
      </c>
      <c r="O269" s="187">
        <v>0</v>
      </c>
      <c r="P269" s="187">
        <f>O269*H269</f>
        <v>0</v>
      </c>
      <c r="Q269" s="187">
        <v>0</v>
      </c>
      <c r="R269" s="187">
        <f>Q269*H269</f>
        <v>0</v>
      </c>
      <c r="S269" s="187">
        <v>0</v>
      </c>
      <c r="T269" s="188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89" t="s">
        <v>133</v>
      </c>
      <c r="AT269" s="189" t="s">
        <v>128</v>
      </c>
      <c r="AU269" s="189" t="s">
        <v>84</v>
      </c>
      <c r="AY269" s="14" t="s">
        <v>125</v>
      </c>
      <c r="BE269" s="190">
        <f>IF(N269="základní",J269,0)</f>
        <v>43700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4" t="s">
        <v>82</v>
      </c>
      <c r="BK269" s="190">
        <f>ROUND(I269*H269,2)</f>
        <v>43700</v>
      </c>
      <c r="BL269" s="14" t="s">
        <v>133</v>
      </c>
      <c r="BM269" s="189" t="s">
        <v>367</v>
      </c>
    </row>
    <row r="270" spans="1:65" s="2" customFormat="1" ht="19.2">
      <c r="A270" s="28"/>
      <c r="B270" s="29"/>
      <c r="C270" s="30"/>
      <c r="D270" s="191" t="s">
        <v>135</v>
      </c>
      <c r="E270" s="30"/>
      <c r="F270" s="192" t="s">
        <v>368</v>
      </c>
      <c r="G270" s="30"/>
      <c r="H270" s="30"/>
      <c r="I270" s="30"/>
      <c r="J270" s="30"/>
      <c r="K270" s="30"/>
      <c r="L270" s="33"/>
      <c r="M270" s="193"/>
      <c r="N270" s="194"/>
      <c r="O270" s="65"/>
      <c r="P270" s="65"/>
      <c r="Q270" s="65"/>
      <c r="R270" s="65"/>
      <c r="S270" s="65"/>
      <c r="T270" s="66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T270" s="14" t="s">
        <v>135</v>
      </c>
      <c r="AU270" s="14" t="s">
        <v>84</v>
      </c>
    </row>
    <row r="271" spans="1:65" s="2" customFormat="1" ht="16.5" customHeight="1">
      <c r="A271" s="28"/>
      <c r="B271" s="29"/>
      <c r="C271" s="179" t="s">
        <v>237</v>
      </c>
      <c r="D271" s="179" t="s">
        <v>128</v>
      </c>
      <c r="E271" s="180" t="s">
        <v>369</v>
      </c>
      <c r="F271" s="181" t="s">
        <v>370</v>
      </c>
      <c r="G271" s="182" t="s">
        <v>147</v>
      </c>
      <c r="H271" s="183">
        <v>1000</v>
      </c>
      <c r="I271" s="184">
        <v>43.7</v>
      </c>
      <c r="J271" s="184">
        <f>ROUND(I271*H271,2)</f>
        <v>43700</v>
      </c>
      <c r="K271" s="181" t="s">
        <v>132</v>
      </c>
      <c r="L271" s="33"/>
      <c r="M271" s="185" t="s">
        <v>1</v>
      </c>
      <c r="N271" s="186" t="s">
        <v>39</v>
      </c>
      <c r="O271" s="187">
        <v>0</v>
      </c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89" t="s">
        <v>133</v>
      </c>
      <c r="AT271" s="189" t="s">
        <v>128</v>
      </c>
      <c r="AU271" s="189" t="s">
        <v>84</v>
      </c>
      <c r="AY271" s="14" t="s">
        <v>125</v>
      </c>
      <c r="BE271" s="190">
        <f>IF(N271="základní",J271,0)</f>
        <v>43700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4" t="s">
        <v>82</v>
      </c>
      <c r="BK271" s="190">
        <f>ROUND(I271*H271,2)</f>
        <v>43700</v>
      </c>
      <c r="BL271" s="14" t="s">
        <v>133</v>
      </c>
      <c r="BM271" s="189" t="s">
        <v>371</v>
      </c>
    </row>
    <row r="272" spans="1:65" s="2" customFormat="1" ht="19.2">
      <c r="A272" s="28"/>
      <c r="B272" s="29"/>
      <c r="C272" s="30"/>
      <c r="D272" s="191" t="s">
        <v>135</v>
      </c>
      <c r="E272" s="30"/>
      <c r="F272" s="192" t="s">
        <v>372</v>
      </c>
      <c r="G272" s="30"/>
      <c r="H272" s="30"/>
      <c r="I272" s="30"/>
      <c r="J272" s="30"/>
      <c r="K272" s="30"/>
      <c r="L272" s="33"/>
      <c r="M272" s="193"/>
      <c r="N272" s="194"/>
      <c r="O272" s="65"/>
      <c r="P272" s="65"/>
      <c r="Q272" s="65"/>
      <c r="R272" s="65"/>
      <c r="S272" s="65"/>
      <c r="T272" s="66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T272" s="14" t="s">
        <v>135</v>
      </c>
      <c r="AU272" s="14" t="s">
        <v>84</v>
      </c>
    </row>
    <row r="273" spans="1:65" s="2" customFormat="1" ht="16.5" customHeight="1">
      <c r="A273" s="28"/>
      <c r="B273" s="29"/>
      <c r="C273" s="179" t="s">
        <v>373</v>
      </c>
      <c r="D273" s="179" t="s">
        <v>128</v>
      </c>
      <c r="E273" s="180" t="s">
        <v>374</v>
      </c>
      <c r="F273" s="181" t="s">
        <v>375</v>
      </c>
      <c r="G273" s="182" t="s">
        <v>147</v>
      </c>
      <c r="H273" s="183">
        <v>2000</v>
      </c>
      <c r="I273" s="184">
        <v>56.2</v>
      </c>
      <c r="J273" s="184">
        <f>ROUND(I273*H273,2)</f>
        <v>112400</v>
      </c>
      <c r="K273" s="181" t="s">
        <v>132</v>
      </c>
      <c r="L273" s="33"/>
      <c r="M273" s="185" t="s">
        <v>1</v>
      </c>
      <c r="N273" s="186" t="s">
        <v>39</v>
      </c>
      <c r="O273" s="187">
        <v>0</v>
      </c>
      <c r="P273" s="187">
        <f>O273*H273</f>
        <v>0</v>
      </c>
      <c r="Q273" s="187">
        <v>0</v>
      </c>
      <c r="R273" s="187">
        <f>Q273*H273</f>
        <v>0</v>
      </c>
      <c r="S273" s="187">
        <v>0</v>
      </c>
      <c r="T273" s="188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89" t="s">
        <v>133</v>
      </c>
      <c r="AT273" s="189" t="s">
        <v>128</v>
      </c>
      <c r="AU273" s="189" t="s">
        <v>84</v>
      </c>
      <c r="AY273" s="14" t="s">
        <v>125</v>
      </c>
      <c r="BE273" s="190">
        <f>IF(N273="základní",J273,0)</f>
        <v>112400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4" t="s">
        <v>82</v>
      </c>
      <c r="BK273" s="190">
        <f>ROUND(I273*H273,2)</f>
        <v>112400</v>
      </c>
      <c r="BL273" s="14" t="s">
        <v>133</v>
      </c>
      <c r="BM273" s="189" t="s">
        <v>376</v>
      </c>
    </row>
    <row r="274" spans="1:65" s="2" customFormat="1" ht="28.8">
      <c r="A274" s="28"/>
      <c r="B274" s="29"/>
      <c r="C274" s="30"/>
      <c r="D274" s="191" t="s">
        <v>135</v>
      </c>
      <c r="E274" s="30"/>
      <c r="F274" s="192" t="s">
        <v>377</v>
      </c>
      <c r="G274" s="30"/>
      <c r="H274" s="30"/>
      <c r="I274" s="30"/>
      <c r="J274" s="30"/>
      <c r="K274" s="30"/>
      <c r="L274" s="33"/>
      <c r="M274" s="193"/>
      <c r="N274" s="194"/>
      <c r="O274" s="65"/>
      <c r="P274" s="65"/>
      <c r="Q274" s="65"/>
      <c r="R274" s="65"/>
      <c r="S274" s="65"/>
      <c r="T274" s="66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T274" s="14" t="s">
        <v>135</v>
      </c>
      <c r="AU274" s="14" t="s">
        <v>84</v>
      </c>
    </row>
    <row r="275" spans="1:65" s="2" customFormat="1" ht="16.5" customHeight="1">
      <c r="A275" s="28"/>
      <c r="B275" s="29"/>
      <c r="C275" s="179" t="s">
        <v>241</v>
      </c>
      <c r="D275" s="179" t="s">
        <v>128</v>
      </c>
      <c r="E275" s="180" t="s">
        <v>378</v>
      </c>
      <c r="F275" s="181" t="s">
        <v>379</v>
      </c>
      <c r="G275" s="182" t="s">
        <v>147</v>
      </c>
      <c r="H275" s="183">
        <v>100</v>
      </c>
      <c r="I275" s="184">
        <v>219</v>
      </c>
      <c r="J275" s="184">
        <f>ROUND(I275*H275,2)</f>
        <v>21900</v>
      </c>
      <c r="K275" s="181" t="s">
        <v>132</v>
      </c>
      <c r="L275" s="33"/>
      <c r="M275" s="185" t="s">
        <v>1</v>
      </c>
      <c r="N275" s="186" t="s">
        <v>39</v>
      </c>
      <c r="O275" s="187">
        <v>0</v>
      </c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89" t="s">
        <v>133</v>
      </c>
      <c r="AT275" s="189" t="s">
        <v>128</v>
      </c>
      <c r="AU275" s="189" t="s">
        <v>84</v>
      </c>
      <c r="AY275" s="14" t="s">
        <v>125</v>
      </c>
      <c r="BE275" s="190">
        <f>IF(N275="základní",J275,0)</f>
        <v>21900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4" t="s">
        <v>82</v>
      </c>
      <c r="BK275" s="190">
        <f>ROUND(I275*H275,2)</f>
        <v>21900</v>
      </c>
      <c r="BL275" s="14" t="s">
        <v>133</v>
      </c>
      <c r="BM275" s="189" t="s">
        <v>380</v>
      </c>
    </row>
    <row r="276" spans="1:65" s="2" customFormat="1" ht="19.2">
      <c r="A276" s="28"/>
      <c r="B276" s="29"/>
      <c r="C276" s="30"/>
      <c r="D276" s="191" t="s">
        <v>135</v>
      </c>
      <c r="E276" s="30"/>
      <c r="F276" s="192" t="s">
        <v>381</v>
      </c>
      <c r="G276" s="30"/>
      <c r="H276" s="30"/>
      <c r="I276" s="30"/>
      <c r="J276" s="30"/>
      <c r="K276" s="30"/>
      <c r="L276" s="33"/>
      <c r="M276" s="193"/>
      <c r="N276" s="194"/>
      <c r="O276" s="65"/>
      <c r="P276" s="65"/>
      <c r="Q276" s="65"/>
      <c r="R276" s="65"/>
      <c r="S276" s="65"/>
      <c r="T276" s="66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T276" s="14" t="s">
        <v>135</v>
      </c>
      <c r="AU276" s="14" t="s">
        <v>84</v>
      </c>
    </row>
    <row r="277" spans="1:65" s="2" customFormat="1" ht="16.5" customHeight="1">
      <c r="A277" s="28"/>
      <c r="B277" s="29"/>
      <c r="C277" s="179" t="s">
        <v>382</v>
      </c>
      <c r="D277" s="179" t="s">
        <v>128</v>
      </c>
      <c r="E277" s="180" t="s">
        <v>383</v>
      </c>
      <c r="F277" s="181" t="s">
        <v>384</v>
      </c>
      <c r="G277" s="182" t="s">
        <v>352</v>
      </c>
      <c r="H277" s="183">
        <v>50</v>
      </c>
      <c r="I277" s="184">
        <v>125</v>
      </c>
      <c r="J277" s="184">
        <f>ROUND(I277*H277,2)</f>
        <v>6250</v>
      </c>
      <c r="K277" s="181" t="s">
        <v>132</v>
      </c>
      <c r="L277" s="33"/>
      <c r="M277" s="185" t="s">
        <v>1</v>
      </c>
      <c r="N277" s="186" t="s">
        <v>39</v>
      </c>
      <c r="O277" s="187">
        <v>0</v>
      </c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89" t="s">
        <v>133</v>
      </c>
      <c r="AT277" s="189" t="s">
        <v>128</v>
      </c>
      <c r="AU277" s="189" t="s">
        <v>84</v>
      </c>
      <c r="AY277" s="14" t="s">
        <v>125</v>
      </c>
      <c r="BE277" s="190">
        <f>IF(N277="základní",J277,0)</f>
        <v>6250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4" t="s">
        <v>82</v>
      </c>
      <c r="BK277" s="190">
        <f>ROUND(I277*H277,2)</f>
        <v>6250</v>
      </c>
      <c r="BL277" s="14" t="s">
        <v>133</v>
      </c>
      <c r="BM277" s="189" t="s">
        <v>385</v>
      </c>
    </row>
    <row r="278" spans="1:65" s="2" customFormat="1" ht="28.8">
      <c r="A278" s="28"/>
      <c r="B278" s="29"/>
      <c r="C278" s="30"/>
      <c r="D278" s="191" t="s">
        <v>135</v>
      </c>
      <c r="E278" s="30"/>
      <c r="F278" s="192" t="s">
        <v>386</v>
      </c>
      <c r="G278" s="30"/>
      <c r="H278" s="30"/>
      <c r="I278" s="30"/>
      <c r="J278" s="30"/>
      <c r="K278" s="30"/>
      <c r="L278" s="33"/>
      <c r="M278" s="193"/>
      <c r="N278" s="194"/>
      <c r="O278" s="65"/>
      <c r="P278" s="65"/>
      <c r="Q278" s="65"/>
      <c r="R278" s="65"/>
      <c r="S278" s="65"/>
      <c r="T278" s="66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T278" s="14" t="s">
        <v>135</v>
      </c>
      <c r="AU278" s="14" t="s">
        <v>84</v>
      </c>
    </row>
    <row r="279" spans="1:65" s="2" customFormat="1" ht="16.5" customHeight="1">
      <c r="A279" s="28"/>
      <c r="B279" s="29"/>
      <c r="C279" s="179" t="s">
        <v>246</v>
      </c>
      <c r="D279" s="179" t="s">
        <v>128</v>
      </c>
      <c r="E279" s="180" t="s">
        <v>387</v>
      </c>
      <c r="F279" s="181" t="s">
        <v>388</v>
      </c>
      <c r="G279" s="182" t="s">
        <v>352</v>
      </c>
      <c r="H279" s="183">
        <v>50</v>
      </c>
      <c r="I279" s="184">
        <v>137</v>
      </c>
      <c r="J279" s="184">
        <f>ROUND(I279*H279,2)</f>
        <v>6850</v>
      </c>
      <c r="K279" s="181" t="s">
        <v>132</v>
      </c>
      <c r="L279" s="33"/>
      <c r="M279" s="185" t="s">
        <v>1</v>
      </c>
      <c r="N279" s="186" t="s">
        <v>39</v>
      </c>
      <c r="O279" s="187">
        <v>0</v>
      </c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8">
        <f>S279*H279</f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89" t="s">
        <v>133</v>
      </c>
      <c r="AT279" s="189" t="s">
        <v>128</v>
      </c>
      <c r="AU279" s="189" t="s">
        <v>84</v>
      </c>
      <c r="AY279" s="14" t="s">
        <v>125</v>
      </c>
      <c r="BE279" s="190">
        <f>IF(N279="základní",J279,0)</f>
        <v>6850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4" t="s">
        <v>82</v>
      </c>
      <c r="BK279" s="190">
        <f>ROUND(I279*H279,2)</f>
        <v>6850</v>
      </c>
      <c r="BL279" s="14" t="s">
        <v>133</v>
      </c>
      <c r="BM279" s="189" t="s">
        <v>389</v>
      </c>
    </row>
    <row r="280" spans="1:65" s="2" customFormat="1" ht="28.8">
      <c r="A280" s="28"/>
      <c r="B280" s="29"/>
      <c r="C280" s="30"/>
      <c r="D280" s="191" t="s">
        <v>135</v>
      </c>
      <c r="E280" s="30"/>
      <c r="F280" s="192" t="s">
        <v>390</v>
      </c>
      <c r="G280" s="30"/>
      <c r="H280" s="30"/>
      <c r="I280" s="30"/>
      <c r="J280" s="30"/>
      <c r="K280" s="30"/>
      <c r="L280" s="33"/>
      <c r="M280" s="193"/>
      <c r="N280" s="194"/>
      <c r="O280" s="65"/>
      <c r="P280" s="65"/>
      <c r="Q280" s="65"/>
      <c r="R280" s="65"/>
      <c r="S280" s="65"/>
      <c r="T280" s="66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4" t="s">
        <v>135</v>
      </c>
      <c r="AU280" s="14" t="s">
        <v>84</v>
      </c>
    </row>
    <row r="281" spans="1:65" s="2" customFormat="1" ht="16.5" customHeight="1">
      <c r="A281" s="28"/>
      <c r="B281" s="29"/>
      <c r="C281" s="179" t="s">
        <v>391</v>
      </c>
      <c r="D281" s="179" t="s">
        <v>128</v>
      </c>
      <c r="E281" s="180" t="s">
        <v>392</v>
      </c>
      <c r="F281" s="181" t="s">
        <v>393</v>
      </c>
      <c r="G281" s="182" t="s">
        <v>352</v>
      </c>
      <c r="H281" s="183">
        <v>50</v>
      </c>
      <c r="I281" s="184">
        <v>137</v>
      </c>
      <c r="J281" s="184">
        <f>ROUND(I281*H281,2)</f>
        <v>6850</v>
      </c>
      <c r="K281" s="181" t="s">
        <v>132</v>
      </c>
      <c r="L281" s="33"/>
      <c r="M281" s="185" t="s">
        <v>1</v>
      </c>
      <c r="N281" s="186" t="s">
        <v>39</v>
      </c>
      <c r="O281" s="187">
        <v>0</v>
      </c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89" t="s">
        <v>133</v>
      </c>
      <c r="AT281" s="189" t="s">
        <v>128</v>
      </c>
      <c r="AU281" s="189" t="s">
        <v>84</v>
      </c>
      <c r="AY281" s="14" t="s">
        <v>125</v>
      </c>
      <c r="BE281" s="190">
        <f>IF(N281="základní",J281,0)</f>
        <v>6850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4" t="s">
        <v>82</v>
      </c>
      <c r="BK281" s="190">
        <f>ROUND(I281*H281,2)</f>
        <v>6850</v>
      </c>
      <c r="BL281" s="14" t="s">
        <v>133</v>
      </c>
      <c r="BM281" s="189" t="s">
        <v>394</v>
      </c>
    </row>
    <row r="282" spans="1:65" s="2" customFormat="1" ht="28.8">
      <c r="A282" s="28"/>
      <c r="B282" s="29"/>
      <c r="C282" s="30"/>
      <c r="D282" s="191" t="s">
        <v>135</v>
      </c>
      <c r="E282" s="30"/>
      <c r="F282" s="192" t="s">
        <v>395</v>
      </c>
      <c r="G282" s="30"/>
      <c r="H282" s="30"/>
      <c r="I282" s="30"/>
      <c r="J282" s="30"/>
      <c r="K282" s="30"/>
      <c r="L282" s="33"/>
      <c r="M282" s="193"/>
      <c r="N282" s="194"/>
      <c r="O282" s="65"/>
      <c r="P282" s="65"/>
      <c r="Q282" s="65"/>
      <c r="R282" s="65"/>
      <c r="S282" s="65"/>
      <c r="T282" s="66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4" t="s">
        <v>135</v>
      </c>
      <c r="AU282" s="14" t="s">
        <v>84</v>
      </c>
    </row>
    <row r="283" spans="1:65" s="2" customFormat="1" ht="16.5" customHeight="1">
      <c r="A283" s="28"/>
      <c r="B283" s="29"/>
      <c r="C283" s="179" t="s">
        <v>250</v>
      </c>
      <c r="D283" s="179" t="s">
        <v>128</v>
      </c>
      <c r="E283" s="180" t="s">
        <v>396</v>
      </c>
      <c r="F283" s="181" t="s">
        <v>397</v>
      </c>
      <c r="G283" s="182" t="s">
        <v>147</v>
      </c>
      <c r="H283" s="183">
        <v>992</v>
      </c>
      <c r="I283" s="184">
        <v>6.24</v>
      </c>
      <c r="J283" s="184">
        <f>ROUND(I283*H283,2)</f>
        <v>6190.08</v>
      </c>
      <c r="K283" s="181" t="s">
        <v>132</v>
      </c>
      <c r="L283" s="33"/>
      <c r="M283" s="185" t="s">
        <v>1</v>
      </c>
      <c r="N283" s="186" t="s">
        <v>39</v>
      </c>
      <c r="O283" s="187">
        <v>0</v>
      </c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89" t="s">
        <v>133</v>
      </c>
      <c r="AT283" s="189" t="s">
        <v>128</v>
      </c>
      <c r="AU283" s="189" t="s">
        <v>84</v>
      </c>
      <c r="AY283" s="14" t="s">
        <v>125</v>
      </c>
      <c r="BE283" s="190">
        <f>IF(N283="základní",J283,0)</f>
        <v>6190.08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4" t="s">
        <v>82</v>
      </c>
      <c r="BK283" s="190">
        <f>ROUND(I283*H283,2)</f>
        <v>6190.08</v>
      </c>
      <c r="BL283" s="14" t="s">
        <v>133</v>
      </c>
      <c r="BM283" s="189" t="s">
        <v>398</v>
      </c>
    </row>
    <row r="284" spans="1:65" s="2" customFormat="1" ht="19.2">
      <c r="A284" s="28"/>
      <c r="B284" s="29"/>
      <c r="C284" s="30"/>
      <c r="D284" s="191" t="s">
        <v>135</v>
      </c>
      <c r="E284" s="30"/>
      <c r="F284" s="192" t="s">
        <v>399</v>
      </c>
      <c r="G284" s="30"/>
      <c r="H284" s="30"/>
      <c r="I284" s="30"/>
      <c r="J284" s="30"/>
      <c r="K284" s="30"/>
      <c r="L284" s="33"/>
      <c r="M284" s="193"/>
      <c r="N284" s="194"/>
      <c r="O284" s="65"/>
      <c r="P284" s="65"/>
      <c r="Q284" s="65"/>
      <c r="R284" s="65"/>
      <c r="S284" s="65"/>
      <c r="T284" s="66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T284" s="14" t="s">
        <v>135</v>
      </c>
      <c r="AU284" s="14" t="s">
        <v>84</v>
      </c>
    </row>
    <row r="285" spans="1:65" s="2" customFormat="1" ht="16.5" customHeight="1">
      <c r="A285" s="28"/>
      <c r="B285" s="29"/>
      <c r="C285" s="179" t="s">
        <v>400</v>
      </c>
      <c r="D285" s="179" t="s">
        <v>128</v>
      </c>
      <c r="E285" s="180" t="s">
        <v>401</v>
      </c>
      <c r="F285" s="181" t="s">
        <v>402</v>
      </c>
      <c r="G285" s="182" t="s">
        <v>147</v>
      </c>
      <c r="H285" s="183">
        <v>1000</v>
      </c>
      <c r="I285" s="184">
        <v>18.7</v>
      </c>
      <c r="J285" s="184">
        <f>ROUND(I285*H285,2)</f>
        <v>18700</v>
      </c>
      <c r="K285" s="181" t="s">
        <v>132</v>
      </c>
      <c r="L285" s="33"/>
      <c r="M285" s="185" t="s">
        <v>1</v>
      </c>
      <c r="N285" s="186" t="s">
        <v>39</v>
      </c>
      <c r="O285" s="187">
        <v>0</v>
      </c>
      <c r="P285" s="187">
        <f>O285*H285</f>
        <v>0</v>
      </c>
      <c r="Q285" s="187">
        <v>0</v>
      </c>
      <c r="R285" s="187">
        <f>Q285*H285</f>
        <v>0</v>
      </c>
      <c r="S285" s="187">
        <v>0</v>
      </c>
      <c r="T285" s="188">
        <f>S285*H285</f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89" t="s">
        <v>133</v>
      </c>
      <c r="AT285" s="189" t="s">
        <v>128</v>
      </c>
      <c r="AU285" s="189" t="s">
        <v>84</v>
      </c>
      <c r="AY285" s="14" t="s">
        <v>125</v>
      </c>
      <c r="BE285" s="190">
        <f>IF(N285="základní",J285,0)</f>
        <v>18700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4" t="s">
        <v>82</v>
      </c>
      <c r="BK285" s="190">
        <f>ROUND(I285*H285,2)</f>
        <v>18700</v>
      </c>
      <c r="BL285" s="14" t="s">
        <v>133</v>
      </c>
      <c r="BM285" s="189" t="s">
        <v>403</v>
      </c>
    </row>
    <row r="286" spans="1:65" s="2" customFormat="1" ht="19.2">
      <c r="A286" s="28"/>
      <c r="B286" s="29"/>
      <c r="C286" s="30"/>
      <c r="D286" s="191" t="s">
        <v>135</v>
      </c>
      <c r="E286" s="30"/>
      <c r="F286" s="192" t="s">
        <v>404</v>
      </c>
      <c r="G286" s="30"/>
      <c r="H286" s="30"/>
      <c r="I286" s="30"/>
      <c r="J286" s="30"/>
      <c r="K286" s="30"/>
      <c r="L286" s="33"/>
      <c r="M286" s="193"/>
      <c r="N286" s="194"/>
      <c r="O286" s="65"/>
      <c r="P286" s="65"/>
      <c r="Q286" s="65"/>
      <c r="R286" s="65"/>
      <c r="S286" s="65"/>
      <c r="T286" s="66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4" t="s">
        <v>135</v>
      </c>
      <c r="AU286" s="14" t="s">
        <v>84</v>
      </c>
    </row>
    <row r="287" spans="1:65" s="2" customFormat="1" ht="16.5" customHeight="1">
      <c r="A287" s="28"/>
      <c r="B287" s="29"/>
      <c r="C287" s="179" t="s">
        <v>255</v>
      </c>
      <c r="D287" s="179" t="s">
        <v>128</v>
      </c>
      <c r="E287" s="180" t="s">
        <v>405</v>
      </c>
      <c r="F287" s="181" t="s">
        <v>406</v>
      </c>
      <c r="G287" s="182" t="s">
        <v>147</v>
      </c>
      <c r="H287" s="183">
        <v>200</v>
      </c>
      <c r="I287" s="184">
        <v>531</v>
      </c>
      <c r="J287" s="184">
        <f>ROUND(I287*H287,2)</f>
        <v>106200</v>
      </c>
      <c r="K287" s="181" t="s">
        <v>132</v>
      </c>
      <c r="L287" s="33"/>
      <c r="M287" s="185" t="s">
        <v>1</v>
      </c>
      <c r="N287" s="186" t="s">
        <v>39</v>
      </c>
      <c r="O287" s="187">
        <v>0</v>
      </c>
      <c r="P287" s="187">
        <f>O287*H287</f>
        <v>0</v>
      </c>
      <c r="Q287" s="187">
        <v>0</v>
      </c>
      <c r="R287" s="187">
        <f>Q287*H287</f>
        <v>0</v>
      </c>
      <c r="S287" s="187">
        <v>0</v>
      </c>
      <c r="T287" s="188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89" t="s">
        <v>133</v>
      </c>
      <c r="AT287" s="189" t="s">
        <v>128</v>
      </c>
      <c r="AU287" s="189" t="s">
        <v>84</v>
      </c>
      <c r="AY287" s="14" t="s">
        <v>125</v>
      </c>
      <c r="BE287" s="190">
        <f>IF(N287="základní",J287,0)</f>
        <v>106200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4" t="s">
        <v>82</v>
      </c>
      <c r="BK287" s="190">
        <f>ROUND(I287*H287,2)</f>
        <v>106200</v>
      </c>
      <c r="BL287" s="14" t="s">
        <v>133</v>
      </c>
      <c r="BM287" s="189" t="s">
        <v>407</v>
      </c>
    </row>
    <row r="288" spans="1:65" s="2" customFormat="1" ht="28.8">
      <c r="A288" s="28"/>
      <c r="B288" s="29"/>
      <c r="C288" s="30"/>
      <c r="D288" s="191" t="s">
        <v>135</v>
      </c>
      <c r="E288" s="30"/>
      <c r="F288" s="192" t="s">
        <v>408</v>
      </c>
      <c r="G288" s="30"/>
      <c r="H288" s="30"/>
      <c r="I288" s="30"/>
      <c r="J288" s="30"/>
      <c r="K288" s="30"/>
      <c r="L288" s="33"/>
      <c r="M288" s="193"/>
      <c r="N288" s="194"/>
      <c r="O288" s="65"/>
      <c r="P288" s="65"/>
      <c r="Q288" s="65"/>
      <c r="R288" s="65"/>
      <c r="S288" s="65"/>
      <c r="T288" s="66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4" t="s">
        <v>135</v>
      </c>
      <c r="AU288" s="14" t="s">
        <v>84</v>
      </c>
    </row>
    <row r="289" spans="1:65" s="2" customFormat="1" ht="16.5" customHeight="1">
      <c r="A289" s="28"/>
      <c r="B289" s="29"/>
      <c r="C289" s="179" t="s">
        <v>409</v>
      </c>
      <c r="D289" s="179" t="s">
        <v>128</v>
      </c>
      <c r="E289" s="180" t="s">
        <v>410</v>
      </c>
      <c r="F289" s="181" t="s">
        <v>411</v>
      </c>
      <c r="G289" s="182" t="s">
        <v>147</v>
      </c>
      <c r="H289" s="183">
        <v>200</v>
      </c>
      <c r="I289" s="184">
        <v>556</v>
      </c>
      <c r="J289" s="184">
        <f>ROUND(I289*H289,2)</f>
        <v>111200</v>
      </c>
      <c r="K289" s="181" t="s">
        <v>132</v>
      </c>
      <c r="L289" s="33"/>
      <c r="M289" s="185" t="s">
        <v>1</v>
      </c>
      <c r="N289" s="186" t="s">
        <v>39</v>
      </c>
      <c r="O289" s="187">
        <v>0</v>
      </c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89" t="s">
        <v>133</v>
      </c>
      <c r="AT289" s="189" t="s">
        <v>128</v>
      </c>
      <c r="AU289" s="189" t="s">
        <v>84</v>
      </c>
      <c r="AY289" s="14" t="s">
        <v>125</v>
      </c>
      <c r="BE289" s="190">
        <f>IF(N289="základní",J289,0)</f>
        <v>111200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4" t="s">
        <v>82</v>
      </c>
      <c r="BK289" s="190">
        <f>ROUND(I289*H289,2)</f>
        <v>111200</v>
      </c>
      <c r="BL289" s="14" t="s">
        <v>133</v>
      </c>
      <c r="BM289" s="189" t="s">
        <v>412</v>
      </c>
    </row>
    <row r="290" spans="1:65" s="2" customFormat="1" ht="28.8">
      <c r="A290" s="28"/>
      <c r="B290" s="29"/>
      <c r="C290" s="30"/>
      <c r="D290" s="191" t="s">
        <v>135</v>
      </c>
      <c r="E290" s="30"/>
      <c r="F290" s="192" t="s">
        <v>413</v>
      </c>
      <c r="G290" s="30"/>
      <c r="H290" s="30"/>
      <c r="I290" s="30"/>
      <c r="J290" s="30"/>
      <c r="K290" s="30"/>
      <c r="L290" s="33"/>
      <c r="M290" s="193"/>
      <c r="N290" s="194"/>
      <c r="O290" s="65"/>
      <c r="P290" s="65"/>
      <c r="Q290" s="65"/>
      <c r="R290" s="65"/>
      <c r="S290" s="65"/>
      <c r="T290" s="66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T290" s="14" t="s">
        <v>135</v>
      </c>
      <c r="AU290" s="14" t="s">
        <v>84</v>
      </c>
    </row>
    <row r="291" spans="1:65" s="2" customFormat="1" ht="16.5" customHeight="1">
      <c r="A291" s="28"/>
      <c r="B291" s="29"/>
      <c r="C291" s="179" t="s">
        <v>259</v>
      </c>
      <c r="D291" s="179" t="s">
        <v>128</v>
      </c>
      <c r="E291" s="180" t="s">
        <v>414</v>
      </c>
      <c r="F291" s="181" t="s">
        <v>415</v>
      </c>
      <c r="G291" s="182" t="s">
        <v>416</v>
      </c>
      <c r="H291" s="183">
        <v>50</v>
      </c>
      <c r="I291" s="184">
        <v>7490</v>
      </c>
      <c r="J291" s="184">
        <f>ROUND(I291*H291,2)</f>
        <v>374500</v>
      </c>
      <c r="K291" s="181" t="s">
        <v>132</v>
      </c>
      <c r="L291" s="33"/>
      <c r="M291" s="185" t="s">
        <v>1</v>
      </c>
      <c r="N291" s="186" t="s">
        <v>39</v>
      </c>
      <c r="O291" s="187">
        <v>0</v>
      </c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89" t="s">
        <v>133</v>
      </c>
      <c r="AT291" s="189" t="s">
        <v>128</v>
      </c>
      <c r="AU291" s="189" t="s">
        <v>84</v>
      </c>
      <c r="AY291" s="14" t="s">
        <v>125</v>
      </c>
      <c r="BE291" s="190">
        <f>IF(N291="základní",J291,0)</f>
        <v>374500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4" t="s">
        <v>82</v>
      </c>
      <c r="BK291" s="190">
        <f>ROUND(I291*H291,2)</f>
        <v>374500</v>
      </c>
      <c r="BL291" s="14" t="s">
        <v>133</v>
      </c>
      <c r="BM291" s="189" t="s">
        <v>417</v>
      </c>
    </row>
    <row r="292" spans="1:65" s="2" customFormat="1" ht="48">
      <c r="A292" s="28"/>
      <c r="B292" s="29"/>
      <c r="C292" s="30"/>
      <c r="D292" s="191" t="s">
        <v>135</v>
      </c>
      <c r="E292" s="30"/>
      <c r="F292" s="192" t="s">
        <v>418</v>
      </c>
      <c r="G292" s="30"/>
      <c r="H292" s="30"/>
      <c r="I292" s="30"/>
      <c r="J292" s="30"/>
      <c r="K292" s="30"/>
      <c r="L292" s="33"/>
      <c r="M292" s="193"/>
      <c r="N292" s="194"/>
      <c r="O292" s="65"/>
      <c r="P292" s="65"/>
      <c r="Q292" s="65"/>
      <c r="R292" s="65"/>
      <c r="S292" s="65"/>
      <c r="T292" s="66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T292" s="14" t="s">
        <v>135</v>
      </c>
      <c r="AU292" s="14" t="s">
        <v>84</v>
      </c>
    </row>
    <row r="293" spans="1:65" s="2" customFormat="1" ht="16.5" customHeight="1">
      <c r="A293" s="28"/>
      <c r="B293" s="29"/>
      <c r="C293" s="179" t="s">
        <v>419</v>
      </c>
      <c r="D293" s="179" t="s">
        <v>128</v>
      </c>
      <c r="E293" s="180" t="s">
        <v>420</v>
      </c>
      <c r="F293" s="181" t="s">
        <v>421</v>
      </c>
      <c r="G293" s="182" t="s">
        <v>416</v>
      </c>
      <c r="H293" s="183">
        <v>50</v>
      </c>
      <c r="I293" s="184">
        <v>7310</v>
      </c>
      <c r="J293" s="184">
        <f>ROUND(I293*H293,2)</f>
        <v>365500</v>
      </c>
      <c r="K293" s="181" t="s">
        <v>132</v>
      </c>
      <c r="L293" s="33"/>
      <c r="M293" s="185" t="s">
        <v>1</v>
      </c>
      <c r="N293" s="186" t="s">
        <v>39</v>
      </c>
      <c r="O293" s="187">
        <v>0</v>
      </c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8">
        <f>S293*H293</f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89" t="s">
        <v>133</v>
      </c>
      <c r="AT293" s="189" t="s">
        <v>128</v>
      </c>
      <c r="AU293" s="189" t="s">
        <v>84</v>
      </c>
      <c r="AY293" s="14" t="s">
        <v>125</v>
      </c>
      <c r="BE293" s="190">
        <f>IF(N293="základní",J293,0)</f>
        <v>365500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4" t="s">
        <v>82</v>
      </c>
      <c r="BK293" s="190">
        <f>ROUND(I293*H293,2)</f>
        <v>365500</v>
      </c>
      <c r="BL293" s="14" t="s">
        <v>133</v>
      </c>
      <c r="BM293" s="189" t="s">
        <v>422</v>
      </c>
    </row>
    <row r="294" spans="1:65" s="2" customFormat="1" ht="48">
      <c r="A294" s="28"/>
      <c r="B294" s="29"/>
      <c r="C294" s="30"/>
      <c r="D294" s="191" t="s">
        <v>135</v>
      </c>
      <c r="E294" s="30"/>
      <c r="F294" s="192" t="s">
        <v>423</v>
      </c>
      <c r="G294" s="30"/>
      <c r="H294" s="30"/>
      <c r="I294" s="30"/>
      <c r="J294" s="30"/>
      <c r="K294" s="30"/>
      <c r="L294" s="33"/>
      <c r="M294" s="193"/>
      <c r="N294" s="194"/>
      <c r="O294" s="65"/>
      <c r="P294" s="65"/>
      <c r="Q294" s="65"/>
      <c r="R294" s="65"/>
      <c r="S294" s="65"/>
      <c r="T294" s="66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T294" s="14" t="s">
        <v>135</v>
      </c>
      <c r="AU294" s="14" t="s">
        <v>84</v>
      </c>
    </row>
    <row r="295" spans="1:65" s="2" customFormat="1" ht="16.5" customHeight="1">
      <c r="A295" s="28"/>
      <c r="B295" s="29"/>
      <c r="C295" s="179" t="s">
        <v>264</v>
      </c>
      <c r="D295" s="179" t="s">
        <v>128</v>
      </c>
      <c r="E295" s="180" t="s">
        <v>424</v>
      </c>
      <c r="F295" s="181" t="s">
        <v>425</v>
      </c>
      <c r="G295" s="182" t="s">
        <v>416</v>
      </c>
      <c r="H295" s="183">
        <v>50</v>
      </c>
      <c r="I295" s="184">
        <v>7860</v>
      </c>
      <c r="J295" s="184">
        <f>ROUND(I295*H295,2)</f>
        <v>393000</v>
      </c>
      <c r="K295" s="181" t="s">
        <v>132</v>
      </c>
      <c r="L295" s="33"/>
      <c r="M295" s="185" t="s">
        <v>1</v>
      </c>
      <c r="N295" s="186" t="s">
        <v>39</v>
      </c>
      <c r="O295" s="187">
        <v>0</v>
      </c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89" t="s">
        <v>133</v>
      </c>
      <c r="AT295" s="189" t="s">
        <v>128</v>
      </c>
      <c r="AU295" s="189" t="s">
        <v>84</v>
      </c>
      <c r="AY295" s="14" t="s">
        <v>125</v>
      </c>
      <c r="BE295" s="190">
        <f>IF(N295="základní",J295,0)</f>
        <v>393000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4" t="s">
        <v>82</v>
      </c>
      <c r="BK295" s="190">
        <f>ROUND(I295*H295,2)</f>
        <v>393000</v>
      </c>
      <c r="BL295" s="14" t="s">
        <v>133</v>
      </c>
      <c r="BM295" s="189" t="s">
        <v>426</v>
      </c>
    </row>
    <row r="296" spans="1:65" s="2" customFormat="1" ht="48">
      <c r="A296" s="28"/>
      <c r="B296" s="29"/>
      <c r="C296" s="30"/>
      <c r="D296" s="191" t="s">
        <v>135</v>
      </c>
      <c r="E296" s="30"/>
      <c r="F296" s="192" t="s">
        <v>427</v>
      </c>
      <c r="G296" s="30"/>
      <c r="H296" s="30"/>
      <c r="I296" s="30"/>
      <c r="J296" s="30"/>
      <c r="K296" s="30"/>
      <c r="L296" s="33"/>
      <c r="M296" s="193"/>
      <c r="N296" s="194"/>
      <c r="O296" s="65"/>
      <c r="P296" s="65"/>
      <c r="Q296" s="65"/>
      <c r="R296" s="65"/>
      <c r="S296" s="65"/>
      <c r="T296" s="66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T296" s="14" t="s">
        <v>135</v>
      </c>
      <c r="AU296" s="14" t="s">
        <v>84</v>
      </c>
    </row>
    <row r="297" spans="1:65" s="2" customFormat="1" ht="16.5" customHeight="1">
      <c r="A297" s="28"/>
      <c r="B297" s="29"/>
      <c r="C297" s="179" t="s">
        <v>428</v>
      </c>
      <c r="D297" s="179" t="s">
        <v>128</v>
      </c>
      <c r="E297" s="180" t="s">
        <v>429</v>
      </c>
      <c r="F297" s="181" t="s">
        <v>430</v>
      </c>
      <c r="G297" s="182" t="s">
        <v>416</v>
      </c>
      <c r="H297" s="183">
        <v>50</v>
      </c>
      <c r="I297" s="184">
        <v>7700</v>
      </c>
      <c r="J297" s="184">
        <f>ROUND(I297*H297,2)</f>
        <v>385000</v>
      </c>
      <c r="K297" s="181" t="s">
        <v>132</v>
      </c>
      <c r="L297" s="33"/>
      <c r="M297" s="185" t="s">
        <v>1</v>
      </c>
      <c r="N297" s="186" t="s">
        <v>39</v>
      </c>
      <c r="O297" s="187">
        <v>0</v>
      </c>
      <c r="P297" s="187">
        <f>O297*H297</f>
        <v>0</v>
      </c>
      <c r="Q297" s="187">
        <v>0</v>
      </c>
      <c r="R297" s="187">
        <f>Q297*H297</f>
        <v>0</v>
      </c>
      <c r="S297" s="187">
        <v>0</v>
      </c>
      <c r="T297" s="188">
        <f>S297*H297</f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89" t="s">
        <v>133</v>
      </c>
      <c r="AT297" s="189" t="s">
        <v>128</v>
      </c>
      <c r="AU297" s="189" t="s">
        <v>84</v>
      </c>
      <c r="AY297" s="14" t="s">
        <v>125</v>
      </c>
      <c r="BE297" s="190">
        <f>IF(N297="základní",J297,0)</f>
        <v>385000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4" t="s">
        <v>82</v>
      </c>
      <c r="BK297" s="190">
        <f>ROUND(I297*H297,2)</f>
        <v>385000</v>
      </c>
      <c r="BL297" s="14" t="s">
        <v>133</v>
      </c>
      <c r="BM297" s="189" t="s">
        <v>431</v>
      </c>
    </row>
    <row r="298" spans="1:65" s="2" customFormat="1" ht="48">
      <c r="A298" s="28"/>
      <c r="B298" s="29"/>
      <c r="C298" s="30"/>
      <c r="D298" s="191" t="s">
        <v>135</v>
      </c>
      <c r="E298" s="30"/>
      <c r="F298" s="192" t="s">
        <v>432</v>
      </c>
      <c r="G298" s="30"/>
      <c r="H298" s="30"/>
      <c r="I298" s="30"/>
      <c r="J298" s="30"/>
      <c r="K298" s="30"/>
      <c r="L298" s="33"/>
      <c r="M298" s="193"/>
      <c r="N298" s="194"/>
      <c r="O298" s="65"/>
      <c r="P298" s="65"/>
      <c r="Q298" s="65"/>
      <c r="R298" s="65"/>
      <c r="S298" s="65"/>
      <c r="T298" s="66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T298" s="14" t="s">
        <v>135</v>
      </c>
      <c r="AU298" s="14" t="s">
        <v>84</v>
      </c>
    </row>
    <row r="299" spans="1:65" s="2" customFormat="1" ht="16.5" customHeight="1">
      <c r="A299" s="28"/>
      <c r="B299" s="29"/>
      <c r="C299" s="179" t="s">
        <v>268</v>
      </c>
      <c r="D299" s="179" t="s">
        <v>128</v>
      </c>
      <c r="E299" s="180" t="s">
        <v>433</v>
      </c>
      <c r="F299" s="181" t="s">
        <v>434</v>
      </c>
      <c r="G299" s="182" t="s">
        <v>416</v>
      </c>
      <c r="H299" s="183">
        <v>50</v>
      </c>
      <c r="I299" s="184">
        <v>7670</v>
      </c>
      <c r="J299" s="184">
        <f>ROUND(I299*H299,2)</f>
        <v>383500</v>
      </c>
      <c r="K299" s="181" t="s">
        <v>132</v>
      </c>
      <c r="L299" s="33"/>
      <c r="M299" s="185" t="s">
        <v>1</v>
      </c>
      <c r="N299" s="186" t="s">
        <v>39</v>
      </c>
      <c r="O299" s="187">
        <v>0</v>
      </c>
      <c r="P299" s="187">
        <f>O299*H299</f>
        <v>0</v>
      </c>
      <c r="Q299" s="187">
        <v>0</v>
      </c>
      <c r="R299" s="187">
        <f>Q299*H299</f>
        <v>0</v>
      </c>
      <c r="S299" s="187">
        <v>0</v>
      </c>
      <c r="T299" s="188">
        <f>S299*H299</f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89" t="s">
        <v>133</v>
      </c>
      <c r="AT299" s="189" t="s">
        <v>128</v>
      </c>
      <c r="AU299" s="189" t="s">
        <v>84</v>
      </c>
      <c r="AY299" s="14" t="s">
        <v>125</v>
      </c>
      <c r="BE299" s="190">
        <f>IF(N299="základní",J299,0)</f>
        <v>383500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4" t="s">
        <v>82</v>
      </c>
      <c r="BK299" s="190">
        <f>ROUND(I299*H299,2)</f>
        <v>383500</v>
      </c>
      <c r="BL299" s="14" t="s">
        <v>133</v>
      </c>
      <c r="BM299" s="189" t="s">
        <v>435</v>
      </c>
    </row>
    <row r="300" spans="1:65" s="2" customFormat="1" ht="48">
      <c r="A300" s="28"/>
      <c r="B300" s="29"/>
      <c r="C300" s="30"/>
      <c r="D300" s="191" t="s">
        <v>135</v>
      </c>
      <c r="E300" s="30"/>
      <c r="F300" s="192" t="s">
        <v>436</v>
      </c>
      <c r="G300" s="30"/>
      <c r="H300" s="30"/>
      <c r="I300" s="30"/>
      <c r="J300" s="30"/>
      <c r="K300" s="30"/>
      <c r="L300" s="33"/>
      <c r="M300" s="193"/>
      <c r="N300" s="194"/>
      <c r="O300" s="65"/>
      <c r="P300" s="65"/>
      <c r="Q300" s="65"/>
      <c r="R300" s="65"/>
      <c r="S300" s="65"/>
      <c r="T300" s="66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T300" s="14" t="s">
        <v>135</v>
      </c>
      <c r="AU300" s="14" t="s">
        <v>84</v>
      </c>
    </row>
    <row r="301" spans="1:65" s="2" customFormat="1" ht="16.5" customHeight="1">
      <c r="A301" s="28"/>
      <c r="B301" s="29"/>
      <c r="C301" s="179" t="s">
        <v>437</v>
      </c>
      <c r="D301" s="179" t="s">
        <v>128</v>
      </c>
      <c r="E301" s="180" t="s">
        <v>438</v>
      </c>
      <c r="F301" s="181" t="s">
        <v>439</v>
      </c>
      <c r="G301" s="182" t="s">
        <v>416</v>
      </c>
      <c r="H301" s="183">
        <v>25</v>
      </c>
      <c r="I301" s="184">
        <v>7670</v>
      </c>
      <c r="J301" s="184">
        <f>ROUND(I301*H301,2)</f>
        <v>191750</v>
      </c>
      <c r="K301" s="181" t="s">
        <v>132</v>
      </c>
      <c r="L301" s="33"/>
      <c r="M301" s="185" t="s">
        <v>1</v>
      </c>
      <c r="N301" s="186" t="s">
        <v>39</v>
      </c>
      <c r="O301" s="187">
        <v>0</v>
      </c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89" t="s">
        <v>133</v>
      </c>
      <c r="AT301" s="189" t="s">
        <v>128</v>
      </c>
      <c r="AU301" s="189" t="s">
        <v>84</v>
      </c>
      <c r="AY301" s="14" t="s">
        <v>125</v>
      </c>
      <c r="BE301" s="190">
        <f>IF(N301="základní",J301,0)</f>
        <v>191750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4" t="s">
        <v>82</v>
      </c>
      <c r="BK301" s="190">
        <f>ROUND(I301*H301,2)</f>
        <v>191750</v>
      </c>
      <c r="BL301" s="14" t="s">
        <v>133</v>
      </c>
      <c r="BM301" s="189" t="s">
        <v>440</v>
      </c>
    </row>
    <row r="302" spans="1:65" s="2" customFormat="1" ht="48">
      <c r="A302" s="28"/>
      <c r="B302" s="29"/>
      <c r="C302" s="30"/>
      <c r="D302" s="191" t="s">
        <v>135</v>
      </c>
      <c r="E302" s="30"/>
      <c r="F302" s="192" t="s">
        <v>441</v>
      </c>
      <c r="G302" s="30"/>
      <c r="H302" s="30"/>
      <c r="I302" s="30"/>
      <c r="J302" s="30"/>
      <c r="K302" s="30"/>
      <c r="L302" s="33"/>
      <c r="M302" s="193"/>
      <c r="N302" s="194"/>
      <c r="O302" s="65"/>
      <c r="P302" s="65"/>
      <c r="Q302" s="65"/>
      <c r="R302" s="65"/>
      <c r="S302" s="65"/>
      <c r="T302" s="66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T302" s="14" t="s">
        <v>135</v>
      </c>
      <c r="AU302" s="14" t="s">
        <v>84</v>
      </c>
    </row>
    <row r="303" spans="1:65" s="2" customFormat="1" ht="16.5" customHeight="1">
      <c r="A303" s="28"/>
      <c r="B303" s="29"/>
      <c r="C303" s="179" t="s">
        <v>273</v>
      </c>
      <c r="D303" s="179" t="s">
        <v>128</v>
      </c>
      <c r="E303" s="180" t="s">
        <v>442</v>
      </c>
      <c r="F303" s="181" t="s">
        <v>443</v>
      </c>
      <c r="G303" s="182" t="s">
        <v>416</v>
      </c>
      <c r="H303" s="183">
        <v>50</v>
      </c>
      <c r="I303" s="184">
        <v>7670</v>
      </c>
      <c r="J303" s="184">
        <f>ROUND(I303*H303,2)</f>
        <v>383500</v>
      </c>
      <c r="K303" s="181" t="s">
        <v>132</v>
      </c>
      <c r="L303" s="33"/>
      <c r="M303" s="185" t="s">
        <v>1</v>
      </c>
      <c r="N303" s="186" t="s">
        <v>39</v>
      </c>
      <c r="O303" s="187">
        <v>0</v>
      </c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89" t="s">
        <v>133</v>
      </c>
      <c r="AT303" s="189" t="s">
        <v>128</v>
      </c>
      <c r="AU303" s="189" t="s">
        <v>84</v>
      </c>
      <c r="AY303" s="14" t="s">
        <v>125</v>
      </c>
      <c r="BE303" s="190">
        <f>IF(N303="základní",J303,0)</f>
        <v>383500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4" t="s">
        <v>82</v>
      </c>
      <c r="BK303" s="190">
        <f>ROUND(I303*H303,2)</f>
        <v>383500</v>
      </c>
      <c r="BL303" s="14" t="s">
        <v>133</v>
      </c>
      <c r="BM303" s="189" t="s">
        <v>444</v>
      </c>
    </row>
    <row r="304" spans="1:65" s="2" customFormat="1" ht="48">
      <c r="A304" s="28"/>
      <c r="B304" s="29"/>
      <c r="C304" s="30"/>
      <c r="D304" s="191" t="s">
        <v>135</v>
      </c>
      <c r="E304" s="30"/>
      <c r="F304" s="192" t="s">
        <v>445</v>
      </c>
      <c r="G304" s="30"/>
      <c r="H304" s="30"/>
      <c r="I304" s="30"/>
      <c r="J304" s="30"/>
      <c r="K304" s="30"/>
      <c r="L304" s="33"/>
      <c r="M304" s="193"/>
      <c r="N304" s="194"/>
      <c r="O304" s="65"/>
      <c r="P304" s="65"/>
      <c r="Q304" s="65"/>
      <c r="R304" s="65"/>
      <c r="S304" s="65"/>
      <c r="T304" s="66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T304" s="14" t="s">
        <v>135</v>
      </c>
      <c r="AU304" s="14" t="s">
        <v>84</v>
      </c>
    </row>
    <row r="305" spans="1:65" s="2" customFormat="1" ht="16.5" customHeight="1">
      <c r="A305" s="28"/>
      <c r="B305" s="29"/>
      <c r="C305" s="179" t="s">
        <v>446</v>
      </c>
      <c r="D305" s="179" t="s">
        <v>128</v>
      </c>
      <c r="E305" s="180" t="s">
        <v>447</v>
      </c>
      <c r="F305" s="181" t="s">
        <v>448</v>
      </c>
      <c r="G305" s="182" t="s">
        <v>416</v>
      </c>
      <c r="H305" s="183">
        <v>325</v>
      </c>
      <c r="I305" s="184">
        <v>6570</v>
      </c>
      <c r="J305" s="184">
        <f>ROUND(I305*H305,2)</f>
        <v>2135250</v>
      </c>
      <c r="K305" s="181" t="s">
        <v>132</v>
      </c>
      <c r="L305" s="33"/>
      <c r="M305" s="185" t="s">
        <v>1</v>
      </c>
      <c r="N305" s="186" t="s">
        <v>39</v>
      </c>
      <c r="O305" s="187">
        <v>0</v>
      </c>
      <c r="P305" s="187">
        <f>O305*H305</f>
        <v>0</v>
      </c>
      <c r="Q305" s="187">
        <v>0</v>
      </c>
      <c r="R305" s="187">
        <f>Q305*H305</f>
        <v>0</v>
      </c>
      <c r="S305" s="187">
        <v>0</v>
      </c>
      <c r="T305" s="188">
        <f>S305*H305</f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189" t="s">
        <v>133</v>
      </c>
      <c r="AT305" s="189" t="s">
        <v>128</v>
      </c>
      <c r="AU305" s="189" t="s">
        <v>84</v>
      </c>
      <c r="AY305" s="14" t="s">
        <v>125</v>
      </c>
      <c r="BE305" s="190">
        <f>IF(N305="základní",J305,0)</f>
        <v>2135250</v>
      </c>
      <c r="BF305" s="190">
        <f>IF(N305="snížená",J305,0)</f>
        <v>0</v>
      </c>
      <c r="BG305" s="190">
        <f>IF(N305="zákl. přenesená",J305,0)</f>
        <v>0</v>
      </c>
      <c r="BH305" s="190">
        <f>IF(N305="sníž. přenesená",J305,0)</f>
        <v>0</v>
      </c>
      <c r="BI305" s="190">
        <f>IF(N305="nulová",J305,0)</f>
        <v>0</v>
      </c>
      <c r="BJ305" s="14" t="s">
        <v>82</v>
      </c>
      <c r="BK305" s="190">
        <f>ROUND(I305*H305,2)</f>
        <v>2135250</v>
      </c>
      <c r="BL305" s="14" t="s">
        <v>133</v>
      </c>
      <c r="BM305" s="189" t="s">
        <v>449</v>
      </c>
    </row>
    <row r="306" spans="1:65" s="2" customFormat="1" ht="38.4">
      <c r="A306" s="28"/>
      <c r="B306" s="29"/>
      <c r="C306" s="30"/>
      <c r="D306" s="191" t="s">
        <v>135</v>
      </c>
      <c r="E306" s="30"/>
      <c r="F306" s="192" t="s">
        <v>450</v>
      </c>
      <c r="G306" s="30"/>
      <c r="H306" s="30"/>
      <c r="I306" s="30"/>
      <c r="J306" s="30"/>
      <c r="K306" s="30"/>
      <c r="L306" s="33"/>
      <c r="M306" s="193"/>
      <c r="N306" s="194"/>
      <c r="O306" s="65"/>
      <c r="P306" s="65"/>
      <c r="Q306" s="65"/>
      <c r="R306" s="65"/>
      <c r="S306" s="65"/>
      <c r="T306" s="66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T306" s="14" t="s">
        <v>135</v>
      </c>
      <c r="AU306" s="14" t="s">
        <v>84</v>
      </c>
    </row>
    <row r="307" spans="1:65" s="2" customFormat="1" ht="16.5" customHeight="1">
      <c r="A307" s="28"/>
      <c r="B307" s="29"/>
      <c r="C307" s="179" t="s">
        <v>277</v>
      </c>
      <c r="D307" s="179" t="s">
        <v>128</v>
      </c>
      <c r="E307" s="180" t="s">
        <v>451</v>
      </c>
      <c r="F307" s="181" t="s">
        <v>452</v>
      </c>
      <c r="G307" s="182" t="s">
        <v>416</v>
      </c>
      <c r="H307" s="183">
        <v>150</v>
      </c>
      <c r="I307" s="184">
        <v>6570</v>
      </c>
      <c r="J307" s="184">
        <f>ROUND(I307*H307,2)</f>
        <v>985500</v>
      </c>
      <c r="K307" s="181" t="s">
        <v>132</v>
      </c>
      <c r="L307" s="33"/>
      <c r="M307" s="185" t="s">
        <v>1</v>
      </c>
      <c r="N307" s="186" t="s">
        <v>39</v>
      </c>
      <c r="O307" s="187">
        <v>0</v>
      </c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89" t="s">
        <v>133</v>
      </c>
      <c r="AT307" s="189" t="s">
        <v>128</v>
      </c>
      <c r="AU307" s="189" t="s">
        <v>84</v>
      </c>
      <c r="AY307" s="14" t="s">
        <v>125</v>
      </c>
      <c r="BE307" s="190">
        <f>IF(N307="základní",J307,0)</f>
        <v>985500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4" t="s">
        <v>82</v>
      </c>
      <c r="BK307" s="190">
        <f>ROUND(I307*H307,2)</f>
        <v>985500</v>
      </c>
      <c r="BL307" s="14" t="s">
        <v>133</v>
      </c>
      <c r="BM307" s="189" t="s">
        <v>453</v>
      </c>
    </row>
    <row r="308" spans="1:65" s="2" customFormat="1" ht="38.4">
      <c r="A308" s="28"/>
      <c r="B308" s="29"/>
      <c r="C308" s="30"/>
      <c r="D308" s="191" t="s">
        <v>135</v>
      </c>
      <c r="E308" s="30"/>
      <c r="F308" s="192" t="s">
        <v>454</v>
      </c>
      <c r="G308" s="30"/>
      <c r="H308" s="30"/>
      <c r="I308" s="30"/>
      <c r="J308" s="30"/>
      <c r="K308" s="30"/>
      <c r="L308" s="33"/>
      <c r="M308" s="193"/>
      <c r="N308" s="194"/>
      <c r="O308" s="65"/>
      <c r="P308" s="65"/>
      <c r="Q308" s="65"/>
      <c r="R308" s="65"/>
      <c r="S308" s="65"/>
      <c r="T308" s="66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T308" s="14" t="s">
        <v>135</v>
      </c>
      <c r="AU308" s="14" t="s">
        <v>84</v>
      </c>
    </row>
    <row r="309" spans="1:65" s="2" customFormat="1" ht="16.5" customHeight="1">
      <c r="A309" s="28"/>
      <c r="B309" s="29"/>
      <c r="C309" s="179" t="s">
        <v>455</v>
      </c>
      <c r="D309" s="179" t="s">
        <v>128</v>
      </c>
      <c r="E309" s="180" t="s">
        <v>456</v>
      </c>
      <c r="F309" s="181" t="s">
        <v>457</v>
      </c>
      <c r="G309" s="182" t="s">
        <v>416</v>
      </c>
      <c r="H309" s="183">
        <v>300</v>
      </c>
      <c r="I309" s="184">
        <v>6470</v>
      </c>
      <c r="J309" s="184">
        <f>ROUND(I309*H309,2)</f>
        <v>1941000</v>
      </c>
      <c r="K309" s="181" t="s">
        <v>132</v>
      </c>
      <c r="L309" s="33"/>
      <c r="M309" s="185" t="s">
        <v>1</v>
      </c>
      <c r="N309" s="186" t="s">
        <v>39</v>
      </c>
      <c r="O309" s="187">
        <v>0</v>
      </c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89" t="s">
        <v>133</v>
      </c>
      <c r="AT309" s="189" t="s">
        <v>128</v>
      </c>
      <c r="AU309" s="189" t="s">
        <v>84</v>
      </c>
      <c r="AY309" s="14" t="s">
        <v>125</v>
      </c>
      <c r="BE309" s="190">
        <f>IF(N309="základní",J309,0)</f>
        <v>1941000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4" t="s">
        <v>82</v>
      </c>
      <c r="BK309" s="190">
        <f>ROUND(I309*H309,2)</f>
        <v>1941000</v>
      </c>
      <c r="BL309" s="14" t="s">
        <v>133</v>
      </c>
      <c r="BM309" s="189" t="s">
        <v>458</v>
      </c>
    </row>
    <row r="310" spans="1:65" s="2" customFormat="1" ht="38.4">
      <c r="A310" s="28"/>
      <c r="B310" s="29"/>
      <c r="C310" s="30"/>
      <c r="D310" s="191" t="s">
        <v>135</v>
      </c>
      <c r="E310" s="30"/>
      <c r="F310" s="192" t="s">
        <v>459</v>
      </c>
      <c r="G310" s="30"/>
      <c r="H310" s="30"/>
      <c r="I310" s="30"/>
      <c r="J310" s="30"/>
      <c r="K310" s="30"/>
      <c r="L310" s="33"/>
      <c r="M310" s="193"/>
      <c r="N310" s="194"/>
      <c r="O310" s="65"/>
      <c r="P310" s="65"/>
      <c r="Q310" s="65"/>
      <c r="R310" s="65"/>
      <c r="S310" s="65"/>
      <c r="T310" s="66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T310" s="14" t="s">
        <v>135</v>
      </c>
      <c r="AU310" s="14" t="s">
        <v>84</v>
      </c>
    </row>
    <row r="311" spans="1:65" s="2" customFormat="1" ht="16.5" customHeight="1">
      <c r="A311" s="28"/>
      <c r="B311" s="29"/>
      <c r="C311" s="179" t="s">
        <v>282</v>
      </c>
      <c r="D311" s="179" t="s">
        <v>128</v>
      </c>
      <c r="E311" s="180" t="s">
        <v>460</v>
      </c>
      <c r="F311" s="181" t="s">
        <v>461</v>
      </c>
      <c r="G311" s="182" t="s">
        <v>416</v>
      </c>
      <c r="H311" s="183">
        <v>300</v>
      </c>
      <c r="I311" s="184">
        <v>7320</v>
      </c>
      <c r="J311" s="184">
        <f>ROUND(I311*H311,2)</f>
        <v>2196000</v>
      </c>
      <c r="K311" s="181" t="s">
        <v>132</v>
      </c>
      <c r="L311" s="33"/>
      <c r="M311" s="185" t="s">
        <v>1</v>
      </c>
      <c r="N311" s="186" t="s">
        <v>39</v>
      </c>
      <c r="O311" s="187">
        <v>0</v>
      </c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89" t="s">
        <v>133</v>
      </c>
      <c r="AT311" s="189" t="s">
        <v>128</v>
      </c>
      <c r="AU311" s="189" t="s">
        <v>84</v>
      </c>
      <c r="AY311" s="14" t="s">
        <v>125</v>
      </c>
      <c r="BE311" s="190">
        <f>IF(N311="základní",J311,0)</f>
        <v>2196000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4" t="s">
        <v>82</v>
      </c>
      <c r="BK311" s="190">
        <f>ROUND(I311*H311,2)</f>
        <v>2196000</v>
      </c>
      <c r="BL311" s="14" t="s">
        <v>133</v>
      </c>
      <c r="BM311" s="189" t="s">
        <v>462</v>
      </c>
    </row>
    <row r="312" spans="1:65" s="2" customFormat="1" ht="38.4">
      <c r="A312" s="28"/>
      <c r="B312" s="29"/>
      <c r="C312" s="30"/>
      <c r="D312" s="191" t="s">
        <v>135</v>
      </c>
      <c r="E312" s="30"/>
      <c r="F312" s="192" t="s">
        <v>463</v>
      </c>
      <c r="G312" s="30"/>
      <c r="H312" s="30"/>
      <c r="I312" s="30"/>
      <c r="J312" s="30"/>
      <c r="K312" s="30"/>
      <c r="L312" s="33"/>
      <c r="M312" s="193"/>
      <c r="N312" s="194"/>
      <c r="O312" s="65"/>
      <c r="P312" s="65"/>
      <c r="Q312" s="65"/>
      <c r="R312" s="65"/>
      <c r="S312" s="65"/>
      <c r="T312" s="66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T312" s="14" t="s">
        <v>135</v>
      </c>
      <c r="AU312" s="14" t="s">
        <v>84</v>
      </c>
    </row>
    <row r="313" spans="1:65" s="2" customFormat="1" ht="16.5" customHeight="1">
      <c r="A313" s="28"/>
      <c r="B313" s="29"/>
      <c r="C313" s="179" t="s">
        <v>464</v>
      </c>
      <c r="D313" s="179" t="s">
        <v>128</v>
      </c>
      <c r="E313" s="180" t="s">
        <v>465</v>
      </c>
      <c r="F313" s="181" t="s">
        <v>466</v>
      </c>
      <c r="G313" s="182" t="s">
        <v>416</v>
      </c>
      <c r="H313" s="183">
        <v>150</v>
      </c>
      <c r="I313" s="184">
        <v>7320</v>
      </c>
      <c r="J313" s="184">
        <f>ROUND(I313*H313,2)</f>
        <v>1098000</v>
      </c>
      <c r="K313" s="181" t="s">
        <v>132</v>
      </c>
      <c r="L313" s="33"/>
      <c r="M313" s="185" t="s">
        <v>1</v>
      </c>
      <c r="N313" s="186" t="s">
        <v>39</v>
      </c>
      <c r="O313" s="187">
        <v>0</v>
      </c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189" t="s">
        <v>133</v>
      </c>
      <c r="AT313" s="189" t="s">
        <v>128</v>
      </c>
      <c r="AU313" s="189" t="s">
        <v>84</v>
      </c>
      <c r="AY313" s="14" t="s">
        <v>125</v>
      </c>
      <c r="BE313" s="190">
        <f>IF(N313="základní",J313,0)</f>
        <v>1098000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4" t="s">
        <v>82</v>
      </c>
      <c r="BK313" s="190">
        <f>ROUND(I313*H313,2)</f>
        <v>1098000</v>
      </c>
      <c r="BL313" s="14" t="s">
        <v>133</v>
      </c>
      <c r="BM313" s="189" t="s">
        <v>467</v>
      </c>
    </row>
    <row r="314" spans="1:65" s="2" customFormat="1" ht="38.4">
      <c r="A314" s="28"/>
      <c r="B314" s="29"/>
      <c r="C314" s="30"/>
      <c r="D314" s="191" t="s">
        <v>135</v>
      </c>
      <c r="E314" s="30"/>
      <c r="F314" s="192" t="s">
        <v>468</v>
      </c>
      <c r="G314" s="30"/>
      <c r="H314" s="30"/>
      <c r="I314" s="30"/>
      <c r="J314" s="30"/>
      <c r="K314" s="30"/>
      <c r="L314" s="33"/>
      <c r="M314" s="193"/>
      <c r="N314" s="194"/>
      <c r="O314" s="65"/>
      <c r="P314" s="65"/>
      <c r="Q314" s="65"/>
      <c r="R314" s="65"/>
      <c r="S314" s="65"/>
      <c r="T314" s="66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T314" s="14" t="s">
        <v>135</v>
      </c>
      <c r="AU314" s="14" t="s">
        <v>84</v>
      </c>
    </row>
    <row r="315" spans="1:65" s="2" customFormat="1" ht="16.5" customHeight="1">
      <c r="A315" s="28"/>
      <c r="B315" s="29"/>
      <c r="C315" s="179" t="s">
        <v>287</v>
      </c>
      <c r="D315" s="179" t="s">
        <v>128</v>
      </c>
      <c r="E315" s="180" t="s">
        <v>469</v>
      </c>
      <c r="F315" s="181" t="s">
        <v>470</v>
      </c>
      <c r="G315" s="182" t="s">
        <v>416</v>
      </c>
      <c r="H315" s="183">
        <v>300</v>
      </c>
      <c r="I315" s="184">
        <v>7220</v>
      </c>
      <c r="J315" s="184">
        <f>ROUND(I315*H315,2)</f>
        <v>2166000</v>
      </c>
      <c r="K315" s="181" t="s">
        <v>132</v>
      </c>
      <c r="L315" s="33"/>
      <c r="M315" s="185" t="s">
        <v>1</v>
      </c>
      <c r="N315" s="186" t="s">
        <v>39</v>
      </c>
      <c r="O315" s="187">
        <v>0</v>
      </c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189" t="s">
        <v>133</v>
      </c>
      <c r="AT315" s="189" t="s">
        <v>128</v>
      </c>
      <c r="AU315" s="189" t="s">
        <v>84</v>
      </c>
      <c r="AY315" s="14" t="s">
        <v>125</v>
      </c>
      <c r="BE315" s="190">
        <f>IF(N315="základní",J315,0)</f>
        <v>2166000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4" t="s">
        <v>82</v>
      </c>
      <c r="BK315" s="190">
        <f>ROUND(I315*H315,2)</f>
        <v>2166000</v>
      </c>
      <c r="BL315" s="14" t="s">
        <v>133</v>
      </c>
      <c r="BM315" s="189" t="s">
        <v>471</v>
      </c>
    </row>
    <row r="316" spans="1:65" s="2" customFormat="1" ht="38.4">
      <c r="A316" s="28"/>
      <c r="B316" s="29"/>
      <c r="C316" s="30"/>
      <c r="D316" s="191" t="s">
        <v>135</v>
      </c>
      <c r="E316" s="30"/>
      <c r="F316" s="192" t="s">
        <v>472</v>
      </c>
      <c r="G316" s="30"/>
      <c r="H316" s="30"/>
      <c r="I316" s="30"/>
      <c r="J316" s="30"/>
      <c r="K316" s="30"/>
      <c r="L316" s="33"/>
      <c r="M316" s="193"/>
      <c r="N316" s="194"/>
      <c r="O316" s="65"/>
      <c r="P316" s="65"/>
      <c r="Q316" s="65"/>
      <c r="R316" s="65"/>
      <c r="S316" s="65"/>
      <c r="T316" s="66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T316" s="14" t="s">
        <v>135</v>
      </c>
      <c r="AU316" s="14" t="s">
        <v>84</v>
      </c>
    </row>
    <row r="317" spans="1:65" s="2" customFormat="1" ht="16.5" customHeight="1">
      <c r="A317" s="28"/>
      <c r="B317" s="29"/>
      <c r="C317" s="179" t="s">
        <v>473</v>
      </c>
      <c r="D317" s="179" t="s">
        <v>128</v>
      </c>
      <c r="E317" s="180" t="s">
        <v>474</v>
      </c>
      <c r="F317" s="181" t="s">
        <v>475</v>
      </c>
      <c r="G317" s="182" t="s">
        <v>416</v>
      </c>
      <c r="H317" s="183">
        <v>20</v>
      </c>
      <c r="I317" s="184">
        <v>5870</v>
      </c>
      <c r="J317" s="184">
        <f>ROUND(I317*H317,2)</f>
        <v>117400</v>
      </c>
      <c r="K317" s="181" t="s">
        <v>132</v>
      </c>
      <c r="L317" s="33"/>
      <c r="M317" s="185" t="s">
        <v>1</v>
      </c>
      <c r="N317" s="186" t="s">
        <v>39</v>
      </c>
      <c r="O317" s="187">
        <v>0</v>
      </c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89" t="s">
        <v>133</v>
      </c>
      <c r="AT317" s="189" t="s">
        <v>128</v>
      </c>
      <c r="AU317" s="189" t="s">
        <v>84</v>
      </c>
      <c r="AY317" s="14" t="s">
        <v>125</v>
      </c>
      <c r="BE317" s="190">
        <f>IF(N317="základní",J317,0)</f>
        <v>117400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4" t="s">
        <v>82</v>
      </c>
      <c r="BK317" s="190">
        <f>ROUND(I317*H317,2)</f>
        <v>117400</v>
      </c>
      <c r="BL317" s="14" t="s">
        <v>133</v>
      </c>
      <c r="BM317" s="189" t="s">
        <v>476</v>
      </c>
    </row>
    <row r="318" spans="1:65" s="2" customFormat="1" ht="38.4">
      <c r="A318" s="28"/>
      <c r="B318" s="29"/>
      <c r="C318" s="30"/>
      <c r="D318" s="191" t="s">
        <v>135</v>
      </c>
      <c r="E318" s="30"/>
      <c r="F318" s="192" t="s">
        <v>477</v>
      </c>
      <c r="G318" s="30"/>
      <c r="H318" s="30"/>
      <c r="I318" s="30"/>
      <c r="J318" s="30"/>
      <c r="K318" s="30"/>
      <c r="L318" s="33"/>
      <c r="M318" s="193"/>
      <c r="N318" s="194"/>
      <c r="O318" s="65"/>
      <c r="P318" s="65"/>
      <c r="Q318" s="65"/>
      <c r="R318" s="65"/>
      <c r="S318" s="65"/>
      <c r="T318" s="66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T318" s="14" t="s">
        <v>135</v>
      </c>
      <c r="AU318" s="14" t="s">
        <v>84</v>
      </c>
    </row>
    <row r="319" spans="1:65" s="2" customFormat="1" ht="16.5" customHeight="1">
      <c r="A319" s="28"/>
      <c r="B319" s="29"/>
      <c r="C319" s="179" t="s">
        <v>292</v>
      </c>
      <c r="D319" s="179" t="s">
        <v>128</v>
      </c>
      <c r="E319" s="180" t="s">
        <v>478</v>
      </c>
      <c r="F319" s="181" t="s">
        <v>479</v>
      </c>
      <c r="G319" s="182" t="s">
        <v>416</v>
      </c>
      <c r="H319" s="183">
        <v>20</v>
      </c>
      <c r="I319" s="184">
        <v>5870</v>
      </c>
      <c r="J319" s="184">
        <f>ROUND(I319*H319,2)</f>
        <v>117400</v>
      </c>
      <c r="K319" s="181" t="s">
        <v>132</v>
      </c>
      <c r="L319" s="33"/>
      <c r="M319" s="185" t="s">
        <v>1</v>
      </c>
      <c r="N319" s="186" t="s">
        <v>39</v>
      </c>
      <c r="O319" s="187">
        <v>0</v>
      </c>
      <c r="P319" s="187">
        <f>O319*H319</f>
        <v>0</v>
      </c>
      <c r="Q319" s="187">
        <v>0</v>
      </c>
      <c r="R319" s="187">
        <f>Q319*H319</f>
        <v>0</v>
      </c>
      <c r="S319" s="187">
        <v>0</v>
      </c>
      <c r="T319" s="188">
        <f>S319*H319</f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189" t="s">
        <v>133</v>
      </c>
      <c r="AT319" s="189" t="s">
        <v>128</v>
      </c>
      <c r="AU319" s="189" t="s">
        <v>84</v>
      </c>
      <c r="AY319" s="14" t="s">
        <v>125</v>
      </c>
      <c r="BE319" s="190">
        <f>IF(N319="základní",J319,0)</f>
        <v>117400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4" t="s">
        <v>82</v>
      </c>
      <c r="BK319" s="190">
        <f>ROUND(I319*H319,2)</f>
        <v>117400</v>
      </c>
      <c r="BL319" s="14" t="s">
        <v>133</v>
      </c>
      <c r="BM319" s="189" t="s">
        <v>480</v>
      </c>
    </row>
    <row r="320" spans="1:65" s="2" customFormat="1" ht="38.4">
      <c r="A320" s="28"/>
      <c r="B320" s="29"/>
      <c r="C320" s="30"/>
      <c r="D320" s="191" t="s">
        <v>135</v>
      </c>
      <c r="E320" s="30"/>
      <c r="F320" s="192" t="s">
        <v>481</v>
      </c>
      <c r="G320" s="30"/>
      <c r="H320" s="30"/>
      <c r="I320" s="30"/>
      <c r="J320" s="30"/>
      <c r="K320" s="30"/>
      <c r="L320" s="33"/>
      <c r="M320" s="193"/>
      <c r="N320" s="194"/>
      <c r="O320" s="65"/>
      <c r="P320" s="65"/>
      <c r="Q320" s="65"/>
      <c r="R320" s="65"/>
      <c r="S320" s="65"/>
      <c r="T320" s="66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T320" s="14" t="s">
        <v>135</v>
      </c>
      <c r="AU320" s="14" t="s">
        <v>84</v>
      </c>
    </row>
    <row r="321" spans="1:65" s="2" customFormat="1" ht="16.5" customHeight="1">
      <c r="A321" s="28"/>
      <c r="B321" s="29"/>
      <c r="C321" s="179" t="s">
        <v>482</v>
      </c>
      <c r="D321" s="179" t="s">
        <v>128</v>
      </c>
      <c r="E321" s="180" t="s">
        <v>483</v>
      </c>
      <c r="F321" s="181" t="s">
        <v>484</v>
      </c>
      <c r="G321" s="182" t="s">
        <v>416</v>
      </c>
      <c r="H321" s="183">
        <v>20</v>
      </c>
      <c r="I321" s="184">
        <v>5790</v>
      </c>
      <c r="J321" s="184">
        <f>ROUND(I321*H321,2)</f>
        <v>115800</v>
      </c>
      <c r="K321" s="181" t="s">
        <v>132</v>
      </c>
      <c r="L321" s="33"/>
      <c r="M321" s="185" t="s">
        <v>1</v>
      </c>
      <c r="N321" s="186" t="s">
        <v>39</v>
      </c>
      <c r="O321" s="187">
        <v>0</v>
      </c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189" t="s">
        <v>133</v>
      </c>
      <c r="AT321" s="189" t="s">
        <v>128</v>
      </c>
      <c r="AU321" s="189" t="s">
        <v>84</v>
      </c>
      <c r="AY321" s="14" t="s">
        <v>125</v>
      </c>
      <c r="BE321" s="190">
        <f>IF(N321="základní",J321,0)</f>
        <v>115800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4" t="s">
        <v>82</v>
      </c>
      <c r="BK321" s="190">
        <f>ROUND(I321*H321,2)</f>
        <v>115800</v>
      </c>
      <c r="BL321" s="14" t="s">
        <v>133</v>
      </c>
      <c r="BM321" s="189" t="s">
        <v>485</v>
      </c>
    </row>
    <row r="322" spans="1:65" s="2" customFormat="1" ht="38.4">
      <c r="A322" s="28"/>
      <c r="B322" s="29"/>
      <c r="C322" s="30"/>
      <c r="D322" s="191" t="s">
        <v>135</v>
      </c>
      <c r="E322" s="30"/>
      <c r="F322" s="192" t="s">
        <v>486</v>
      </c>
      <c r="G322" s="30"/>
      <c r="H322" s="30"/>
      <c r="I322" s="30"/>
      <c r="J322" s="30"/>
      <c r="K322" s="30"/>
      <c r="L322" s="33"/>
      <c r="M322" s="193"/>
      <c r="N322" s="194"/>
      <c r="O322" s="65"/>
      <c r="P322" s="65"/>
      <c r="Q322" s="65"/>
      <c r="R322" s="65"/>
      <c r="S322" s="65"/>
      <c r="T322" s="66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T322" s="14" t="s">
        <v>135</v>
      </c>
      <c r="AU322" s="14" t="s">
        <v>84</v>
      </c>
    </row>
    <row r="323" spans="1:65" s="2" customFormat="1" ht="16.5" customHeight="1">
      <c r="A323" s="28"/>
      <c r="B323" s="29"/>
      <c r="C323" s="179" t="s">
        <v>296</v>
      </c>
      <c r="D323" s="179" t="s">
        <v>128</v>
      </c>
      <c r="E323" s="180" t="s">
        <v>487</v>
      </c>
      <c r="F323" s="181" t="s">
        <v>488</v>
      </c>
      <c r="G323" s="182" t="s">
        <v>416</v>
      </c>
      <c r="H323" s="183">
        <v>20</v>
      </c>
      <c r="I323" s="184">
        <v>10800</v>
      </c>
      <c r="J323" s="184">
        <f>ROUND(I323*H323,2)</f>
        <v>216000</v>
      </c>
      <c r="K323" s="181" t="s">
        <v>132</v>
      </c>
      <c r="L323" s="33"/>
      <c r="M323" s="185" t="s">
        <v>1</v>
      </c>
      <c r="N323" s="186" t="s">
        <v>39</v>
      </c>
      <c r="O323" s="187">
        <v>0</v>
      </c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89" t="s">
        <v>133</v>
      </c>
      <c r="AT323" s="189" t="s">
        <v>128</v>
      </c>
      <c r="AU323" s="189" t="s">
        <v>84</v>
      </c>
      <c r="AY323" s="14" t="s">
        <v>125</v>
      </c>
      <c r="BE323" s="190">
        <f>IF(N323="základní",J323,0)</f>
        <v>216000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4" t="s">
        <v>82</v>
      </c>
      <c r="BK323" s="190">
        <f>ROUND(I323*H323,2)</f>
        <v>216000</v>
      </c>
      <c r="BL323" s="14" t="s">
        <v>133</v>
      </c>
      <c r="BM323" s="189" t="s">
        <v>489</v>
      </c>
    </row>
    <row r="324" spans="1:65" s="2" customFormat="1" ht="38.4">
      <c r="A324" s="28"/>
      <c r="B324" s="29"/>
      <c r="C324" s="30"/>
      <c r="D324" s="191" t="s">
        <v>135</v>
      </c>
      <c r="E324" s="30"/>
      <c r="F324" s="192" t="s">
        <v>490</v>
      </c>
      <c r="G324" s="30"/>
      <c r="H324" s="30"/>
      <c r="I324" s="30"/>
      <c r="J324" s="30"/>
      <c r="K324" s="30"/>
      <c r="L324" s="33"/>
      <c r="M324" s="193"/>
      <c r="N324" s="194"/>
      <c r="O324" s="65"/>
      <c r="P324" s="65"/>
      <c r="Q324" s="65"/>
      <c r="R324" s="65"/>
      <c r="S324" s="65"/>
      <c r="T324" s="66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T324" s="14" t="s">
        <v>135</v>
      </c>
      <c r="AU324" s="14" t="s">
        <v>84</v>
      </c>
    </row>
    <row r="325" spans="1:65" s="2" customFormat="1" ht="16.5" customHeight="1">
      <c r="A325" s="28"/>
      <c r="B325" s="29"/>
      <c r="C325" s="179" t="s">
        <v>491</v>
      </c>
      <c r="D325" s="179" t="s">
        <v>128</v>
      </c>
      <c r="E325" s="180" t="s">
        <v>492</v>
      </c>
      <c r="F325" s="181" t="s">
        <v>493</v>
      </c>
      <c r="G325" s="182" t="s">
        <v>416</v>
      </c>
      <c r="H325" s="183">
        <v>20</v>
      </c>
      <c r="I325" s="184">
        <v>11400</v>
      </c>
      <c r="J325" s="184">
        <f>ROUND(I325*H325,2)</f>
        <v>228000</v>
      </c>
      <c r="K325" s="181" t="s">
        <v>132</v>
      </c>
      <c r="L325" s="33"/>
      <c r="M325" s="185" t="s">
        <v>1</v>
      </c>
      <c r="N325" s="186" t="s">
        <v>39</v>
      </c>
      <c r="O325" s="187">
        <v>0</v>
      </c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189" t="s">
        <v>133</v>
      </c>
      <c r="AT325" s="189" t="s">
        <v>128</v>
      </c>
      <c r="AU325" s="189" t="s">
        <v>84</v>
      </c>
      <c r="AY325" s="14" t="s">
        <v>125</v>
      </c>
      <c r="BE325" s="190">
        <f>IF(N325="základní",J325,0)</f>
        <v>228000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4" t="s">
        <v>82</v>
      </c>
      <c r="BK325" s="190">
        <f>ROUND(I325*H325,2)</f>
        <v>228000</v>
      </c>
      <c r="BL325" s="14" t="s">
        <v>133</v>
      </c>
      <c r="BM325" s="189" t="s">
        <v>494</v>
      </c>
    </row>
    <row r="326" spans="1:65" s="2" customFormat="1" ht="38.4">
      <c r="A326" s="28"/>
      <c r="B326" s="29"/>
      <c r="C326" s="30"/>
      <c r="D326" s="191" t="s">
        <v>135</v>
      </c>
      <c r="E326" s="30"/>
      <c r="F326" s="192" t="s">
        <v>495</v>
      </c>
      <c r="G326" s="30"/>
      <c r="H326" s="30"/>
      <c r="I326" s="30"/>
      <c r="J326" s="30"/>
      <c r="K326" s="30"/>
      <c r="L326" s="33"/>
      <c r="M326" s="193"/>
      <c r="N326" s="194"/>
      <c r="O326" s="65"/>
      <c r="P326" s="65"/>
      <c r="Q326" s="65"/>
      <c r="R326" s="65"/>
      <c r="S326" s="65"/>
      <c r="T326" s="66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T326" s="14" t="s">
        <v>135</v>
      </c>
      <c r="AU326" s="14" t="s">
        <v>84</v>
      </c>
    </row>
    <row r="327" spans="1:65" s="2" customFormat="1" ht="16.5" customHeight="1">
      <c r="A327" s="28"/>
      <c r="B327" s="29"/>
      <c r="C327" s="179" t="s">
        <v>301</v>
      </c>
      <c r="D327" s="179" t="s">
        <v>128</v>
      </c>
      <c r="E327" s="180" t="s">
        <v>496</v>
      </c>
      <c r="F327" s="181" t="s">
        <v>497</v>
      </c>
      <c r="G327" s="182" t="s">
        <v>416</v>
      </c>
      <c r="H327" s="183">
        <v>20</v>
      </c>
      <c r="I327" s="184">
        <v>11400</v>
      </c>
      <c r="J327" s="184">
        <f>ROUND(I327*H327,2)</f>
        <v>228000</v>
      </c>
      <c r="K327" s="181" t="s">
        <v>132</v>
      </c>
      <c r="L327" s="33"/>
      <c r="M327" s="185" t="s">
        <v>1</v>
      </c>
      <c r="N327" s="186" t="s">
        <v>39</v>
      </c>
      <c r="O327" s="187">
        <v>0</v>
      </c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189" t="s">
        <v>133</v>
      </c>
      <c r="AT327" s="189" t="s">
        <v>128</v>
      </c>
      <c r="AU327" s="189" t="s">
        <v>84</v>
      </c>
      <c r="AY327" s="14" t="s">
        <v>125</v>
      </c>
      <c r="BE327" s="190">
        <f>IF(N327="základní",J327,0)</f>
        <v>228000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4" t="s">
        <v>82</v>
      </c>
      <c r="BK327" s="190">
        <f>ROUND(I327*H327,2)</f>
        <v>228000</v>
      </c>
      <c r="BL327" s="14" t="s">
        <v>133</v>
      </c>
      <c r="BM327" s="189" t="s">
        <v>498</v>
      </c>
    </row>
    <row r="328" spans="1:65" s="2" customFormat="1" ht="38.4">
      <c r="A328" s="28"/>
      <c r="B328" s="29"/>
      <c r="C328" s="30"/>
      <c r="D328" s="191" t="s">
        <v>135</v>
      </c>
      <c r="E328" s="30"/>
      <c r="F328" s="192" t="s">
        <v>499</v>
      </c>
      <c r="G328" s="30"/>
      <c r="H328" s="30"/>
      <c r="I328" s="30"/>
      <c r="J328" s="30"/>
      <c r="K328" s="30"/>
      <c r="L328" s="33"/>
      <c r="M328" s="193"/>
      <c r="N328" s="194"/>
      <c r="O328" s="65"/>
      <c r="P328" s="65"/>
      <c r="Q328" s="65"/>
      <c r="R328" s="65"/>
      <c r="S328" s="65"/>
      <c r="T328" s="66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T328" s="14" t="s">
        <v>135</v>
      </c>
      <c r="AU328" s="14" t="s">
        <v>84</v>
      </c>
    </row>
    <row r="329" spans="1:65" s="2" customFormat="1" ht="16.5" customHeight="1">
      <c r="A329" s="28"/>
      <c r="B329" s="29"/>
      <c r="C329" s="179" t="s">
        <v>500</v>
      </c>
      <c r="D329" s="179" t="s">
        <v>128</v>
      </c>
      <c r="E329" s="180" t="s">
        <v>501</v>
      </c>
      <c r="F329" s="181" t="s">
        <v>502</v>
      </c>
      <c r="G329" s="182" t="s">
        <v>416</v>
      </c>
      <c r="H329" s="183">
        <v>2</v>
      </c>
      <c r="I329" s="184">
        <v>10600</v>
      </c>
      <c r="J329" s="184">
        <f>ROUND(I329*H329,2)</f>
        <v>21200</v>
      </c>
      <c r="K329" s="181" t="s">
        <v>132</v>
      </c>
      <c r="L329" s="33"/>
      <c r="M329" s="185" t="s">
        <v>1</v>
      </c>
      <c r="N329" s="186" t="s">
        <v>39</v>
      </c>
      <c r="O329" s="187">
        <v>0</v>
      </c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189" t="s">
        <v>133</v>
      </c>
      <c r="AT329" s="189" t="s">
        <v>128</v>
      </c>
      <c r="AU329" s="189" t="s">
        <v>84</v>
      </c>
      <c r="AY329" s="14" t="s">
        <v>125</v>
      </c>
      <c r="BE329" s="190">
        <f>IF(N329="základní",J329,0)</f>
        <v>21200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4" t="s">
        <v>82</v>
      </c>
      <c r="BK329" s="190">
        <f>ROUND(I329*H329,2)</f>
        <v>21200</v>
      </c>
      <c r="BL329" s="14" t="s">
        <v>133</v>
      </c>
      <c r="BM329" s="189" t="s">
        <v>503</v>
      </c>
    </row>
    <row r="330" spans="1:65" s="2" customFormat="1" ht="38.4">
      <c r="A330" s="28"/>
      <c r="B330" s="29"/>
      <c r="C330" s="30"/>
      <c r="D330" s="191" t="s">
        <v>135</v>
      </c>
      <c r="E330" s="30"/>
      <c r="F330" s="192" t="s">
        <v>504</v>
      </c>
      <c r="G330" s="30"/>
      <c r="H330" s="30"/>
      <c r="I330" s="30"/>
      <c r="J330" s="30"/>
      <c r="K330" s="30"/>
      <c r="L330" s="33"/>
      <c r="M330" s="193"/>
      <c r="N330" s="194"/>
      <c r="O330" s="65"/>
      <c r="P330" s="65"/>
      <c r="Q330" s="65"/>
      <c r="R330" s="65"/>
      <c r="S330" s="65"/>
      <c r="T330" s="66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T330" s="14" t="s">
        <v>135</v>
      </c>
      <c r="AU330" s="14" t="s">
        <v>84</v>
      </c>
    </row>
    <row r="331" spans="1:65" s="2" customFormat="1" ht="16.5" customHeight="1">
      <c r="A331" s="28"/>
      <c r="B331" s="29"/>
      <c r="C331" s="179" t="s">
        <v>306</v>
      </c>
      <c r="D331" s="179" t="s">
        <v>128</v>
      </c>
      <c r="E331" s="180" t="s">
        <v>505</v>
      </c>
      <c r="F331" s="181" t="s">
        <v>506</v>
      </c>
      <c r="G331" s="182" t="s">
        <v>416</v>
      </c>
      <c r="H331" s="183">
        <v>50</v>
      </c>
      <c r="I331" s="184">
        <v>624</v>
      </c>
      <c r="J331" s="184">
        <f>ROUND(I331*H331,2)</f>
        <v>31200</v>
      </c>
      <c r="K331" s="181" t="s">
        <v>132</v>
      </c>
      <c r="L331" s="33"/>
      <c r="M331" s="185" t="s">
        <v>1</v>
      </c>
      <c r="N331" s="186" t="s">
        <v>39</v>
      </c>
      <c r="O331" s="187">
        <v>0</v>
      </c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R331" s="189" t="s">
        <v>133</v>
      </c>
      <c r="AT331" s="189" t="s">
        <v>128</v>
      </c>
      <c r="AU331" s="189" t="s">
        <v>84</v>
      </c>
      <c r="AY331" s="14" t="s">
        <v>125</v>
      </c>
      <c r="BE331" s="190">
        <f>IF(N331="základní",J331,0)</f>
        <v>31200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14" t="s">
        <v>82</v>
      </c>
      <c r="BK331" s="190">
        <f>ROUND(I331*H331,2)</f>
        <v>31200</v>
      </c>
      <c r="BL331" s="14" t="s">
        <v>133</v>
      </c>
      <c r="BM331" s="189" t="s">
        <v>507</v>
      </c>
    </row>
    <row r="332" spans="1:65" s="2" customFormat="1" ht="38.4">
      <c r="A332" s="28"/>
      <c r="B332" s="29"/>
      <c r="C332" s="30"/>
      <c r="D332" s="191" t="s">
        <v>135</v>
      </c>
      <c r="E332" s="30"/>
      <c r="F332" s="192" t="s">
        <v>508</v>
      </c>
      <c r="G332" s="30"/>
      <c r="H332" s="30"/>
      <c r="I332" s="30"/>
      <c r="J332" s="30"/>
      <c r="K332" s="30"/>
      <c r="L332" s="33"/>
      <c r="M332" s="193"/>
      <c r="N332" s="194"/>
      <c r="O332" s="65"/>
      <c r="P332" s="65"/>
      <c r="Q332" s="65"/>
      <c r="R332" s="65"/>
      <c r="S332" s="65"/>
      <c r="T332" s="66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T332" s="14" t="s">
        <v>135</v>
      </c>
      <c r="AU332" s="14" t="s">
        <v>84</v>
      </c>
    </row>
    <row r="333" spans="1:65" s="2" customFormat="1" ht="16.5" customHeight="1">
      <c r="A333" s="28"/>
      <c r="B333" s="29"/>
      <c r="C333" s="179" t="s">
        <v>509</v>
      </c>
      <c r="D333" s="179" t="s">
        <v>128</v>
      </c>
      <c r="E333" s="180" t="s">
        <v>510</v>
      </c>
      <c r="F333" s="181" t="s">
        <v>511</v>
      </c>
      <c r="G333" s="182" t="s">
        <v>416</v>
      </c>
      <c r="H333" s="183">
        <v>30</v>
      </c>
      <c r="I333" s="184">
        <v>7650</v>
      </c>
      <c r="J333" s="184">
        <f>ROUND(I333*H333,2)</f>
        <v>229500</v>
      </c>
      <c r="K333" s="181" t="s">
        <v>132</v>
      </c>
      <c r="L333" s="33"/>
      <c r="M333" s="185" t="s">
        <v>1</v>
      </c>
      <c r="N333" s="186" t="s">
        <v>39</v>
      </c>
      <c r="O333" s="187">
        <v>0</v>
      </c>
      <c r="P333" s="187">
        <f>O333*H333</f>
        <v>0</v>
      </c>
      <c r="Q333" s="187">
        <v>0</v>
      </c>
      <c r="R333" s="187">
        <f>Q333*H333</f>
        <v>0</v>
      </c>
      <c r="S333" s="187">
        <v>0</v>
      </c>
      <c r="T333" s="188">
        <f>S333*H333</f>
        <v>0</v>
      </c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189" t="s">
        <v>133</v>
      </c>
      <c r="AT333" s="189" t="s">
        <v>128</v>
      </c>
      <c r="AU333" s="189" t="s">
        <v>84</v>
      </c>
      <c r="AY333" s="14" t="s">
        <v>125</v>
      </c>
      <c r="BE333" s="190">
        <f>IF(N333="základní",J333,0)</f>
        <v>229500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4" t="s">
        <v>82</v>
      </c>
      <c r="BK333" s="190">
        <f>ROUND(I333*H333,2)</f>
        <v>229500</v>
      </c>
      <c r="BL333" s="14" t="s">
        <v>133</v>
      </c>
      <c r="BM333" s="189" t="s">
        <v>512</v>
      </c>
    </row>
    <row r="334" spans="1:65" s="2" customFormat="1" ht="38.4">
      <c r="A334" s="28"/>
      <c r="B334" s="29"/>
      <c r="C334" s="30"/>
      <c r="D334" s="191" t="s">
        <v>135</v>
      </c>
      <c r="E334" s="30"/>
      <c r="F334" s="192" t="s">
        <v>513</v>
      </c>
      <c r="G334" s="30"/>
      <c r="H334" s="30"/>
      <c r="I334" s="30"/>
      <c r="J334" s="30"/>
      <c r="K334" s="30"/>
      <c r="L334" s="33"/>
      <c r="M334" s="193"/>
      <c r="N334" s="194"/>
      <c r="O334" s="65"/>
      <c r="P334" s="65"/>
      <c r="Q334" s="65"/>
      <c r="R334" s="65"/>
      <c r="S334" s="65"/>
      <c r="T334" s="66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T334" s="14" t="s">
        <v>135</v>
      </c>
      <c r="AU334" s="14" t="s">
        <v>84</v>
      </c>
    </row>
    <row r="335" spans="1:65" s="2" customFormat="1" ht="16.5" customHeight="1">
      <c r="A335" s="28"/>
      <c r="B335" s="29"/>
      <c r="C335" s="179" t="s">
        <v>514</v>
      </c>
      <c r="D335" s="179" t="s">
        <v>128</v>
      </c>
      <c r="E335" s="180" t="s">
        <v>515</v>
      </c>
      <c r="F335" s="181" t="s">
        <v>516</v>
      </c>
      <c r="G335" s="182" t="s">
        <v>416</v>
      </c>
      <c r="H335" s="183">
        <v>30</v>
      </c>
      <c r="I335" s="184">
        <v>7440</v>
      </c>
      <c r="J335" s="184">
        <f>ROUND(I335*H335,2)</f>
        <v>223200</v>
      </c>
      <c r="K335" s="181" t="s">
        <v>132</v>
      </c>
      <c r="L335" s="33"/>
      <c r="M335" s="185" t="s">
        <v>1</v>
      </c>
      <c r="N335" s="186" t="s">
        <v>39</v>
      </c>
      <c r="O335" s="187">
        <v>0</v>
      </c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89" t="s">
        <v>133</v>
      </c>
      <c r="AT335" s="189" t="s">
        <v>128</v>
      </c>
      <c r="AU335" s="189" t="s">
        <v>84</v>
      </c>
      <c r="AY335" s="14" t="s">
        <v>125</v>
      </c>
      <c r="BE335" s="190">
        <f>IF(N335="základní",J335,0)</f>
        <v>223200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4" t="s">
        <v>82</v>
      </c>
      <c r="BK335" s="190">
        <f>ROUND(I335*H335,2)</f>
        <v>223200</v>
      </c>
      <c r="BL335" s="14" t="s">
        <v>133</v>
      </c>
      <c r="BM335" s="189" t="s">
        <v>517</v>
      </c>
    </row>
    <row r="336" spans="1:65" s="2" customFormat="1" ht="38.4">
      <c r="A336" s="28"/>
      <c r="B336" s="29"/>
      <c r="C336" s="30"/>
      <c r="D336" s="191" t="s">
        <v>135</v>
      </c>
      <c r="E336" s="30"/>
      <c r="F336" s="192" t="s">
        <v>518</v>
      </c>
      <c r="G336" s="30"/>
      <c r="H336" s="30"/>
      <c r="I336" s="30"/>
      <c r="J336" s="30"/>
      <c r="K336" s="30"/>
      <c r="L336" s="33"/>
      <c r="M336" s="193"/>
      <c r="N336" s="194"/>
      <c r="O336" s="65"/>
      <c r="P336" s="65"/>
      <c r="Q336" s="65"/>
      <c r="R336" s="65"/>
      <c r="S336" s="65"/>
      <c r="T336" s="66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T336" s="14" t="s">
        <v>135</v>
      </c>
      <c r="AU336" s="14" t="s">
        <v>84</v>
      </c>
    </row>
    <row r="337" spans="1:65" s="2" customFormat="1" ht="16.5" customHeight="1">
      <c r="A337" s="28"/>
      <c r="B337" s="29"/>
      <c r="C337" s="179" t="s">
        <v>519</v>
      </c>
      <c r="D337" s="179" t="s">
        <v>128</v>
      </c>
      <c r="E337" s="180" t="s">
        <v>520</v>
      </c>
      <c r="F337" s="181" t="s">
        <v>521</v>
      </c>
      <c r="G337" s="182" t="s">
        <v>416</v>
      </c>
      <c r="H337" s="183">
        <v>30</v>
      </c>
      <c r="I337" s="184">
        <v>8060</v>
      </c>
      <c r="J337" s="184">
        <f>ROUND(I337*H337,2)</f>
        <v>241800</v>
      </c>
      <c r="K337" s="181" t="s">
        <v>132</v>
      </c>
      <c r="L337" s="33"/>
      <c r="M337" s="185" t="s">
        <v>1</v>
      </c>
      <c r="N337" s="186" t="s">
        <v>39</v>
      </c>
      <c r="O337" s="187">
        <v>0</v>
      </c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189" t="s">
        <v>133</v>
      </c>
      <c r="AT337" s="189" t="s">
        <v>128</v>
      </c>
      <c r="AU337" s="189" t="s">
        <v>84</v>
      </c>
      <c r="AY337" s="14" t="s">
        <v>125</v>
      </c>
      <c r="BE337" s="190">
        <f>IF(N337="základní",J337,0)</f>
        <v>241800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4" t="s">
        <v>82</v>
      </c>
      <c r="BK337" s="190">
        <f>ROUND(I337*H337,2)</f>
        <v>241800</v>
      </c>
      <c r="BL337" s="14" t="s">
        <v>133</v>
      </c>
      <c r="BM337" s="189" t="s">
        <v>522</v>
      </c>
    </row>
    <row r="338" spans="1:65" s="2" customFormat="1" ht="38.4">
      <c r="A338" s="28"/>
      <c r="B338" s="29"/>
      <c r="C338" s="30"/>
      <c r="D338" s="191" t="s">
        <v>135</v>
      </c>
      <c r="E338" s="30"/>
      <c r="F338" s="192" t="s">
        <v>523</v>
      </c>
      <c r="G338" s="30"/>
      <c r="H338" s="30"/>
      <c r="I338" s="30"/>
      <c r="J338" s="30"/>
      <c r="K338" s="30"/>
      <c r="L338" s="33"/>
      <c r="M338" s="193"/>
      <c r="N338" s="194"/>
      <c r="O338" s="65"/>
      <c r="P338" s="65"/>
      <c r="Q338" s="65"/>
      <c r="R338" s="65"/>
      <c r="S338" s="65"/>
      <c r="T338" s="66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T338" s="14" t="s">
        <v>135</v>
      </c>
      <c r="AU338" s="14" t="s">
        <v>84</v>
      </c>
    </row>
    <row r="339" spans="1:65" s="2" customFormat="1" ht="16.5" customHeight="1">
      <c r="A339" s="28"/>
      <c r="B339" s="29"/>
      <c r="C339" s="179" t="s">
        <v>524</v>
      </c>
      <c r="D339" s="179" t="s">
        <v>128</v>
      </c>
      <c r="E339" s="180" t="s">
        <v>525</v>
      </c>
      <c r="F339" s="181" t="s">
        <v>526</v>
      </c>
      <c r="G339" s="182" t="s">
        <v>416</v>
      </c>
      <c r="H339" s="183">
        <v>30</v>
      </c>
      <c r="I339" s="184">
        <v>7810</v>
      </c>
      <c r="J339" s="184">
        <f>ROUND(I339*H339,2)</f>
        <v>234300</v>
      </c>
      <c r="K339" s="181" t="s">
        <v>132</v>
      </c>
      <c r="L339" s="33"/>
      <c r="M339" s="185" t="s">
        <v>1</v>
      </c>
      <c r="N339" s="186" t="s">
        <v>39</v>
      </c>
      <c r="O339" s="187">
        <v>0</v>
      </c>
      <c r="P339" s="187">
        <f>O339*H339</f>
        <v>0</v>
      </c>
      <c r="Q339" s="187">
        <v>0</v>
      </c>
      <c r="R339" s="187">
        <f>Q339*H339</f>
        <v>0</v>
      </c>
      <c r="S339" s="187">
        <v>0</v>
      </c>
      <c r="T339" s="188">
        <f>S339*H339</f>
        <v>0</v>
      </c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189" t="s">
        <v>133</v>
      </c>
      <c r="AT339" s="189" t="s">
        <v>128</v>
      </c>
      <c r="AU339" s="189" t="s">
        <v>84</v>
      </c>
      <c r="AY339" s="14" t="s">
        <v>125</v>
      </c>
      <c r="BE339" s="190">
        <f>IF(N339="základní",J339,0)</f>
        <v>234300</v>
      </c>
      <c r="BF339" s="190">
        <f>IF(N339="snížená",J339,0)</f>
        <v>0</v>
      </c>
      <c r="BG339" s="190">
        <f>IF(N339="zákl. přenesená",J339,0)</f>
        <v>0</v>
      </c>
      <c r="BH339" s="190">
        <f>IF(N339="sníž. přenesená",J339,0)</f>
        <v>0</v>
      </c>
      <c r="BI339" s="190">
        <f>IF(N339="nulová",J339,0)</f>
        <v>0</v>
      </c>
      <c r="BJ339" s="14" t="s">
        <v>82</v>
      </c>
      <c r="BK339" s="190">
        <f>ROUND(I339*H339,2)</f>
        <v>234300</v>
      </c>
      <c r="BL339" s="14" t="s">
        <v>133</v>
      </c>
      <c r="BM339" s="189" t="s">
        <v>527</v>
      </c>
    </row>
    <row r="340" spans="1:65" s="2" customFormat="1" ht="38.4">
      <c r="A340" s="28"/>
      <c r="B340" s="29"/>
      <c r="C340" s="30"/>
      <c r="D340" s="191" t="s">
        <v>135</v>
      </c>
      <c r="E340" s="30"/>
      <c r="F340" s="192" t="s">
        <v>528</v>
      </c>
      <c r="G340" s="30"/>
      <c r="H340" s="30"/>
      <c r="I340" s="30"/>
      <c r="J340" s="30"/>
      <c r="K340" s="30"/>
      <c r="L340" s="33"/>
      <c r="M340" s="193"/>
      <c r="N340" s="194"/>
      <c r="O340" s="65"/>
      <c r="P340" s="65"/>
      <c r="Q340" s="65"/>
      <c r="R340" s="65"/>
      <c r="S340" s="65"/>
      <c r="T340" s="66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T340" s="14" t="s">
        <v>135</v>
      </c>
      <c r="AU340" s="14" t="s">
        <v>84</v>
      </c>
    </row>
    <row r="341" spans="1:65" s="2" customFormat="1" ht="16.5" customHeight="1">
      <c r="A341" s="28"/>
      <c r="B341" s="29"/>
      <c r="C341" s="179" t="s">
        <v>529</v>
      </c>
      <c r="D341" s="179" t="s">
        <v>128</v>
      </c>
      <c r="E341" s="180" t="s">
        <v>530</v>
      </c>
      <c r="F341" s="181" t="s">
        <v>531</v>
      </c>
      <c r="G341" s="182" t="s">
        <v>416</v>
      </c>
      <c r="H341" s="183">
        <v>30</v>
      </c>
      <c r="I341" s="184">
        <v>7620</v>
      </c>
      <c r="J341" s="184">
        <f>ROUND(I341*H341,2)</f>
        <v>228600</v>
      </c>
      <c r="K341" s="181" t="s">
        <v>132</v>
      </c>
      <c r="L341" s="33"/>
      <c r="M341" s="185" t="s">
        <v>1</v>
      </c>
      <c r="N341" s="186" t="s">
        <v>39</v>
      </c>
      <c r="O341" s="187">
        <v>0</v>
      </c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89" t="s">
        <v>133</v>
      </c>
      <c r="AT341" s="189" t="s">
        <v>128</v>
      </c>
      <c r="AU341" s="189" t="s">
        <v>84</v>
      </c>
      <c r="AY341" s="14" t="s">
        <v>125</v>
      </c>
      <c r="BE341" s="190">
        <f>IF(N341="základní",J341,0)</f>
        <v>228600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4" t="s">
        <v>82</v>
      </c>
      <c r="BK341" s="190">
        <f>ROUND(I341*H341,2)</f>
        <v>228600</v>
      </c>
      <c r="BL341" s="14" t="s">
        <v>133</v>
      </c>
      <c r="BM341" s="189" t="s">
        <v>532</v>
      </c>
    </row>
    <row r="342" spans="1:65" s="2" customFormat="1" ht="38.4">
      <c r="A342" s="28"/>
      <c r="B342" s="29"/>
      <c r="C342" s="30"/>
      <c r="D342" s="191" t="s">
        <v>135</v>
      </c>
      <c r="E342" s="30"/>
      <c r="F342" s="192" t="s">
        <v>533</v>
      </c>
      <c r="G342" s="30"/>
      <c r="H342" s="30"/>
      <c r="I342" s="30"/>
      <c r="J342" s="30"/>
      <c r="K342" s="30"/>
      <c r="L342" s="33"/>
      <c r="M342" s="193"/>
      <c r="N342" s="194"/>
      <c r="O342" s="65"/>
      <c r="P342" s="65"/>
      <c r="Q342" s="65"/>
      <c r="R342" s="65"/>
      <c r="S342" s="65"/>
      <c r="T342" s="66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T342" s="14" t="s">
        <v>135</v>
      </c>
      <c r="AU342" s="14" t="s">
        <v>84</v>
      </c>
    </row>
    <row r="343" spans="1:65" s="2" customFormat="1" ht="16.5" customHeight="1">
      <c r="A343" s="28"/>
      <c r="B343" s="29"/>
      <c r="C343" s="179" t="s">
        <v>534</v>
      </c>
      <c r="D343" s="179" t="s">
        <v>128</v>
      </c>
      <c r="E343" s="180" t="s">
        <v>535</v>
      </c>
      <c r="F343" s="181" t="s">
        <v>536</v>
      </c>
      <c r="G343" s="182" t="s">
        <v>416</v>
      </c>
      <c r="H343" s="183">
        <v>30</v>
      </c>
      <c r="I343" s="184">
        <v>7470</v>
      </c>
      <c r="J343" s="184">
        <f>ROUND(I343*H343,2)</f>
        <v>224100</v>
      </c>
      <c r="K343" s="181" t="s">
        <v>132</v>
      </c>
      <c r="L343" s="33"/>
      <c r="M343" s="185" t="s">
        <v>1</v>
      </c>
      <c r="N343" s="186" t="s">
        <v>39</v>
      </c>
      <c r="O343" s="187">
        <v>0</v>
      </c>
      <c r="P343" s="187">
        <f>O343*H343</f>
        <v>0</v>
      </c>
      <c r="Q343" s="187">
        <v>0</v>
      </c>
      <c r="R343" s="187">
        <f>Q343*H343</f>
        <v>0</v>
      </c>
      <c r="S343" s="187">
        <v>0</v>
      </c>
      <c r="T343" s="188">
        <f>S343*H343</f>
        <v>0</v>
      </c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R343" s="189" t="s">
        <v>133</v>
      </c>
      <c r="AT343" s="189" t="s">
        <v>128</v>
      </c>
      <c r="AU343" s="189" t="s">
        <v>84</v>
      </c>
      <c r="AY343" s="14" t="s">
        <v>125</v>
      </c>
      <c r="BE343" s="190">
        <f>IF(N343="základní",J343,0)</f>
        <v>224100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4" t="s">
        <v>82</v>
      </c>
      <c r="BK343" s="190">
        <f>ROUND(I343*H343,2)</f>
        <v>224100</v>
      </c>
      <c r="BL343" s="14" t="s">
        <v>133</v>
      </c>
      <c r="BM343" s="189" t="s">
        <v>537</v>
      </c>
    </row>
    <row r="344" spans="1:65" s="2" customFormat="1" ht="38.4">
      <c r="A344" s="28"/>
      <c r="B344" s="29"/>
      <c r="C344" s="30"/>
      <c r="D344" s="191" t="s">
        <v>135</v>
      </c>
      <c r="E344" s="30"/>
      <c r="F344" s="192" t="s">
        <v>538</v>
      </c>
      <c r="G344" s="30"/>
      <c r="H344" s="30"/>
      <c r="I344" s="30"/>
      <c r="J344" s="30"/>
      <c r="K344" s="30"/>
      <c r="L344" s="33"/>
      <c r="M344" s="193"/>
      <c r="N344" s="194"/>
      <c r="O344" s="65"/>
      <c r="P344" s="65"/>
      <c r="Q344" s="65"/>
      <c r="R344" s="65"/>
      <c r="S344" s="65"/>
      <c r="T344" s="66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T344" s="14" t="s">
        <v>135</v>
      </c>
      <c r="AU344" s="14" t="s">
        <v>84</v>
      </c>
    </row>
    <row r="345" spans="1:65" s="2" customFormat="1" ht="21.75" customHeight="1">
      <c r="A345" s="28"/>
      <c r="B345" s="29"/>
      <c r="C345" s="179" t="s">
        <v>539</v>
      </c>
      <c r="D345" s="179" t="s">
        <v>128</v>
      </c>
      <c r="E345" s="180" t="s">
        <v>540</v>
      </c>
      <c r="F345" s="181" t="s">
        <v>541</v>
      </c>
      <c r="G345" s="182" t="s">
        <v>416</v>
      </c>
      <c r="H345" s="183">
        <v>20</v>
      </c>
      <c r="I345" s="184">
        <v>12400</v>
      </c>
      <c r="J345" s="184">
        <f>ROUND(I345*H345,2)</f>
        <v>248000</v>
      </c>
      <c r="K345" s="181" t="s">
        <v>132</v>
      </c>
      <c r="L345" s="33"/>
      <c r="M345" s="185" t="s">
        <v>1</v>
      </c>
      <c r="N345" s="186" t="s">
        <v>39</v>
      </c>
      <c r="O345" s="187">
        <v>0</v>
      </c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R345" s="189" t="s">
        <v>133</v>
      </c>
      <c r="AT345" s="189" t="s">
        <v>128</v>
      </c>
      <c r="AU345" s="189" t="s">
        <v>84</v>
      </c>
      <c r="AY345" s="14" t="s">
        <v>125</v>
      </c>
      <c r="BE345" s="190">
        <f>IF(N345="základní",J345,0)</f>
        <v>248000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4" t="s">
        <v>82</v>
      </c>
      <c r="BK345" s="190">
        <f>ROUND(I345*H345,2)</f>
        <v>248000</v>
      </c>
      <c r="BL345" s="14" t="s">
        <v>133</v>
      </c>
      <c r="BM345" s="189" t="s">
        <v>542</v>
      </c>
    </row>
    <row r="346" spans="1:65" s="2" customFormat="1" ht="38.4">
      <c r="A346" s="28"/>
      <c r="B346" s="29"/>
      <c r="C346" s="30"/>
      <c r="D346" s="191" t="s">
        <v>135</v>
      </c>
      <c r="E346" s="30"/>
      <c r="F346" s="192" t="s">
        <v>543</v>
      </c>
      <c r="G346" s="30"/>
      <c r="H346" s="30"/>
      <c r="I346" s="30"/>
      <c r="J346" s="30"/>
      <c r="K346" s="30"/>
      <c r="L346" s="33"/>
      <c r="M346" s="193"/>
      <c r="N346" s="194"/>
      <c r="O346" s="65"/>
      <c r="P346" s="65"/>
      <c r="Q346" s="65"/>
      <c r="R346" s="65"/>
      <c r="S346" s="65"/>
      <c r="T346" s="66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T346" s="14" t="s">
        <v>135</v>
      </c>
      <c r="AU346" s="14" t="s">
        <v>84</v>
      </c>
    </row>
    <row r="347" spans="1:65" s="2" customFormat="1" ht="16.5" customHeight="1">
      <c r="A347" s="28"/>
      <c r="B347" s="29"/>
      <c r="C347" s="179" t="s">
        <v>544</v>
      </c>
      <c r="D347" s="179" t="s">
        <v>128</v>
      </c>
      <c r="E347" s="180" t="s">
        <v>545</v>
      </c>
      <c r="F347" s="181" t="s">
        <v>546</v>
      </c>
      <c r="G347" s="182" t="s">
        <v>416</v>
      </c>
      <c r="H347" s="183">
        <v>20</v>
      </c>
      <c r="I347" s="184">
        <v>12400</v>
      </c>
      <c r="J347" s="184">
        <f>ROUND(I347*H347,2)</f>
        <v>248000</v>
      </c>
      <c r="K347" s="181" t="s">
        <v>132</v>
      </c>
      <c r="L347" s="33"/>
      <c r="M347" s="185" t="s">
        <v>1</v>
      </c>
      <c r="N347" s="186" t="s">
        <v>39</v>
      </c>
      <c r="O347" s="187">
        <v>0</v>
      </c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89" t="s">
        <v>133</v>
      </c>
      <c r="AT347" s="189" t="s">
        <v>128</v>
      </c>
      <c r="AU347" s="189" t="s">
        <v>84</v>
      </c>
      <c r="AY347" s="14" t="s">
        <v>125</v>
      </c>
      <c r="BE347" s="190">
        <f>IF(N347="základní",J347,0)</f>
        <v>248000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4" t="s">
        <v>82</v>
      </c>
      <c r="BK347" s="190">
        <f>ROUND(I347*H347,2)</f>
        <v>248000</v>
      </c>
      <c r="BL347" s="14" t="s">
        <v>133</v>
      </c>
      <c r="BM347" s="189" t="s">
        <v>547</v>
      </c>
    </row>
    <row r="348" spans="1:65" s="2" customFormat="1" ht="38.4">
      <c r="A348" s="28"/>
      <c r="B348" s="29"/>
      <c r="C348" s="30"/>
      <c r="D348" s="191" t="s">
        <v>135</v>
      </c>
      <c r="E348" s="30"/>
      <c r="F348" s="192" t="s">
        <v>548</v>
      </c>
      <c r="G348" s="30"/>
      <c r="H348" s="30"/>
      <c r="I348" s="30"/>
      <c r="J348" s="30"/>
      <c r="K348" s="30"/>
      <c r="L348" s="33"/>
      <c r="M348" s="193"/>
      <c r="N348" s="194"/>
      <c r="O348" s="65"/>
      <c r="P348" s="65"/>
      <c r="Q348" s="65"/>
      <c r="R348" s="65"/>
      <c r="S348" s="65"/>
      <c r="T348" s="66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T348" s="14" t="s">
        <v>135</v>
      </c>
      <c r="AU348" s="14" t="s">
        <v>84</v>
      </c>
    </row>
    <row r="349" spans="1:65" s="2" customFormat="1" ht="16.5" customHeight="1">
      <c r="A349" s="28"/>
      <c r="B349" s="29"/>
      <c r="C349" s="179" t="s">
        <v>549</v>
      </c>
      <c r="D349" s="179" t="s">
        <v>128</v>
      </c>
      <c r="E349" s="180" t="s">
        <v>550</v>
      </c>
      <c r="F349" s="181" t="s">
        <v>551</v>
      </c>
      <c r="G349" s="182" t="s">
        <v>416</v>
      </c>
      <c r="H349" s="183">
        <v>20</v>
      </c>
      <c r="I349" s="184">
        <v>12000</v>
      </c>
      <c r="J349" s="184">
        <f>ROUND(I349*H349,2)</f>
        <v>240000</v>
      </c>
      <c r="K349" s="181" t="s">
        <v>132</v>
      </c>
      <c r="L349" s="33"/>
      <c r="M349" s="185" t="s">
        <v>1</v>
      </c>
      <c r="N349" s="186" t="s">
        <v>39</v>
      </c>
      <c r="O349" s="187">
        <v>0</v>
      </c>
      <c r="P349" s="187">
        <f>O349*H349</f>
        <v>0</v>
      </c>
      <c r="Q349" s="187">
        <v>0</v>
      </c>
      <c r="R349" s="187">
        <f>Q349*H349</f>
        <v>0</v>
      </c>
      <c r="S349" s="187">
        <v>0</v>
      </c>
      <c r="T349" s="188">
        <f>S349*H349</f>
        <v>0</v>
      </c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R349" s="189" t="s">
        <v>133</v>
      </c>
      <c r="AT349" s="189" t="s">
        <v>128</v>
      </c>
      <c r="AU349" s="189" t="s">
        <v>84</v>
      </c>
      <c r="AY349" s="14" t="s">
        <v>125</v>
      </c>
      <c r="BE349" s="190">
        <f>IF(N349="základní",J349,0)</f>
        <v>240000</v>
      </c>
      <c r="BF349" s="190">
        <f>IF(N349="snížená",J349,0)</f>
        <v>0</v>
      </c>
      <c r="BG349" s="190">
        <f>IF(N349="zákl. přenesená",J349,0)</f>
        <v>0</v>
      </c>
      <c r="BH349" s="190">
        <f>IF(N349="sníž. přenesená",J349,0)</f>
        <v>0</v>
      </c>
      <c r="BI349" s="190">
        <f>IF(N349="nulová",J349,0)</f>
        <v>0</v>
      </c>
      <c r="BJ349" s="14" t="s">
        <v>82</v>
      </c>
      <c r="BK349" s="190">
        <f>ROUND(I349*H349,2)</f>
        <v>240000</v>
      </c>
      <c r="BL349" s="14" t="s">
        <v>133</v>
      </c>
      <c r="BM349" s="189" t="s">
        <v>552</v>
      </c>
    </row>
    <row r="350" spans="1:65" s="2" customFormat="1" ht="38.4">
      <c r="A350" s="28"/>
      <c r="B350" s="29"/>
      <c r="C350" s="30"/>
      <c r="D350" s="191" t="s">
        <v>135</v>
      </c>
      <c r="E350" s="30"/>
      <c r="F350" s="192" t="s">
        <v>553</v>
      </c>
      <c r="G350" s="30"/>
      <c r="H350" s="30"/>
      <c r="I350" s="30"/>
      <c r="J350" s="30"/>
      <c r="K350" s="30"/>
      <c r="L350" s="33"/>
      <c r="M350" s="193"/>
      <c r="N350" s="194"/>
      <c r="O350" s="65"/>
      <c r="P350" s="65"/>
      <c r="Q350" s="65"/>
      <c r="R350" s="65"/>
      <c r="S350" s="65"/>
      <c r="T350" s="66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T350" s="14" t="s">
        <v>135</v>
      </c>
      <c r="AU350" s="14" t="s">
        <v>84</v>
      </c>
    </row>
    <row r="351" spans="1:65" s="2" customFormat="1" ht="16.5" customHeight="1">
      <c r="A351" s="28"/>
      <c r="B351" s="29"/>
      <c r="C351" s="179" t="s">
        <v>554</v>
      </c>
      <c r="D351" s="179" t="s">
        <v>128</v>
      </c>
      <c r="E351" s="180" t="s">
        <v>555</v>
      </c>
      <c r="F351" s="181" t="s">
        <v>556</v>
      </c>
      <c r="G351" s="182" t="s">
        <v>416</v>
      </c>
      <c r="H351" s="183">
        <v>20</v>
      </c>
      <c r="I351" s="184">
        <v>5870</v>
      </c>
      <c r="J351" s="184">
        <f>ROUND(I351*H351,2)</f>
        <v>117400</v>
      </c>
      <c r="K351" s="181" t="s">
        <v>132</v>
      </c>
      <c r="L351" s="33"/>
      <c r="M351" s="185" t="s">
        <v>1</v>
      </c>
      <c r="N351" s="186" t="s">
        <v>39</v>
      </c>
      <c r="O351" s="187">
        <v>0</v>
      </c>
      <c r="P351" s="187">
        <f>O351*H351</f>
        <v>0</v>
      </c>
      <c r="Q351" s="187">
        <v>0</v>
      </c>
      <c r="R351" s="187">
        <f>Q351*H351</f>
        <v>0</v>
      </c>
      <c r="S351" s="187">
        <v>0</v>
      </c>
      <c r="T351" s="188">
        <f>S351*H351</f>
        <v>0</v>
      </c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R351" s="189" t="s">
        <v>133</v>
      </c>
      <c r="AT351" s="189" t="s">
        <v>128</v>
      </c>
      <c r="AU351" s="189" t="s">
        <v>84</v>
      </c>
      <c r="AY351" s="14" t="s">
        <v>125</v>
      </c>
      <c r="BE351" s="190">
        <f>IF(N351="základní",J351,0)</f>
        <v>117400</v>
      </c>
      <c r="BF351" s="190">
        <f>IF(N351="snížená",J351,0)</f>
        <v>0</v>
      </c>
      <c r="BG351" s="190">
        <f>IF(N351="zákl. přenesená",J351,0)</f>
        <v>0</v>
      </c>
      <c r="BH351" s="190">
        <f>IF(N351="sníž. přenesená",J351,0)</f>
        <v>0</v>
      </c>
      <c r="BI351" s="190">
        <f>IF(N351="nulová",J351,0)</f>
        <v>0</v>
      </c>
      <c r="BJ351" s="14" t="s">
        <v>82</v>
      </c>
      <c r="BK351" s="190">
        <f>ROUND(I351*H351,2)</f>
        <v>117400</v>
      </c>
      <c r="BL351" s="14" t="s">
        <v>133</v>
      </c>
      <c r="BM351" s="189" t="s">
        <v>557</v>
      </c>
    </row>
    <row r="352" spans="1:65" s="2" customFormat="1" ht="38.4">
      <c r="A352" s="28"/>
      <c r="B352" s="29"/>
      <c r="C352" s="30"/>
      <c r="D352" s="191" t="s">
        <v>135</v>
      </c>
      <c r="E352" s="30"/>
      <c r="F352" s="192" t="s">
        <v>558</v>
      </c>
      <c r="G352" s="30"/>
      <c r="H352" s="30"/>
      <c r="I352" s="30"/>
      <c r="J352" s="30"/>
      <c r="K352" s="30"/>
      <c r="L352" s="33"/>
      <c r="M352" s="193"/>
      <c r="N352" s="194"/>
      <c r="O352" s="65"/>
      <c r="P352" s="65"/>
      <c r="Q352" s="65"/>
      <c r="R352" s="65"/>
      <c r="S352" s="65"/>
      <c r="T352" s="66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T352" s="14" t="s">
        <v>135</v>
      </c>
      <c r="AU352" s="14" t="s">
        <v>84</v>
      </c>
    </row>
    <row r="353" spans="1:65" s="2" customFormat="1" ht="16.5" customHeight="1">
      <c r="A353" s="28"/>
      <c r="B353" s="29"/>
      <c r="C353" s="179" t="s">
        <v>559</v>
      </c>
      <c r="D353" s="179" t="s">
        <v>128</v>
      </c>
      <c r="E353" s="180" t="s">
        <v>560</v>
      </c>
      <c r="F353" s="181" t="s">
        <v>561</v>
      </c>
      <c r="G353" s="182" t="s">
        <v>416</v>
      </c>
      <c r="H353" s="183">
        <v>20</v>
      </c>
      <c r="I353" s="184">
        <v>5870</v>
      </c>
      <c r="J353" s="184">
        <f>ROUND(I353*H353,2)</f>
        <v>117400</v>
      </c>
      <c r="K353" s="181" t="s">
        <v>132</v>
      </c>
      <c r="L353" s="33"/>
      <c r="M353" s="185" t="s">
        <v>1</v>
      </c>
      <c r="N353" s="186" t="s">
        <v>39</v>
      </c>
      <c r="O353" s="187">
        <v>0</v>
      </c>
      <c r="P353" s="187">
        <f>O353*H353</f>
        <v>0</v>
      </c>
      <c r="Q353" s="187">
        <v>0</v>
      </c>
      <c r="R353" s="187">
        <f>Q353*H353</f>
        <v>0</v>
      </c>
      <c r="S353" s="187">
        <v>0</v>
      </c>
      <c r="T353" s="188">
        <f>S353*H353</f>
        <v>0</v>
      </c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189" t="s">
        <v>133</v>
      </c>
      <c r="AT353" s="189" t="s">
        <v>128</v>
      </c>
      <c r="AU353" s="189" t="s">
        <v>84</v>
      </c>
      <c r="AY353" s="14" t="s">
        <v>125</v>
      </c>
      <c r="BE353" s="190">
        <f>IF(N353="základní",J353,0)</f>
        <v>117400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14" t="s">
        <v>82</v>
      </c>
      <c r="BK353" s="190">
        <f>ROUND(I353*H353,2)</f>
        <v>117400</v>
      </c>
      <c r="BL353" s="14" t="s">
        <v>133</v>
      </c>
      <c r="BM353" s="189" t="s">
        <v>562</v>
      </c>
    </row>
    <row r="354" spans="1:65" s="2" customFormat="1" ht="38.4">
      <c r="A354" s="28"/>
      <c r="B354" s="29"/>
      <c r="C354" s="30"/>
      <c r="D354" s="191" t="s">
        <v>135</v>
      </c>
      <c r="E354" s="30"/>
      <c r="F354" s="192" t="s">
        <v>563</v>
      </c>
      <c r="G354" s="30"/>
      <c r="H354" s="30"/>
      <c r="I354" s="30"/>
      <c r="J354" s="30"/>
      <c r="K354" s="30"/>
      <c r="L354" s="33"/>
      <c r="M354" s="193"/>
      <c r="N354" s="194"/>
      <c r="O354" s="65"/>
      <c r="P354" s="65"/>
      <c r="Q354" s="65"/>
      <c r="R354" s="65"/>
      <c r="S354" s="65"/>
      <c r="T354" s="66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T354" s="14" t="s">
        <v>135</v>
      </c>
      <c r="AU354" s="14" t="s">
        <v>84</v>
      </c>
    </row>
    <row r="355" spans="1:65" s="2" customFormat="1" ht="16.5" customHeight="1">
      <c r="A355" s="28"/>
      <c r="B355" s="29"/>
      <c r="C355" s="179" t="s">
        <v>564</v>
      </c>
      <c r="D355" s="179" t="s">
        <v>128</v>
      </c>
      <c r="E355" s="180" t="s">
        <v>565</v>
      </c>
      <c r="F355" s="181" t="s">
        <v>566</v>
      </c>
      <c r="G355" s="182" t="s">
        <v>416</v>
      </c>
      <c r="H355" s="183">
        <v>20</v>
      </c>
      <c r="I355" s="184">
        <v>5790</v>
      </c>
      <c r="J355" s="184">
        <f>ROUND(I355*H355,2)</f>
        <v>115800</v>
      </c>
      <c r="K355" s="181" t="s">
        <v>132</v>
      </c>
      <c r="L355" s="33"/>
      <c r="M355" s="185" t="s">
        <v>1</v>
      </c>
      <c r="N355" s="186" t="s">
        <v>39</v>
      </c>
      <c r="O355" s="187">
        <v>0</v>
      </c>
      <c r="P355" s="187">
        <f>O355*H355</f>
        <v>0</v>
      </c>
      <c r="Q355" s="187">
        <v>0</v>
      </c>
      <c r="R355" s="187">
        <f>Q355*H355</f>
        <v>0</v>
      </c>
      <c r="S355" s="187">
        <v>0</v>
      </c>
      <c r="T355" s="188">
        <f>S355*H355</f>
        <v>0</v>
      </c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R355" s="189" t="s">
        <v>133</v>
      </c>
      <c r="AT355" s="189" t="s">
        <v>128</v>
      </c>
      <c r="AU355" s="189" t="s">
        <v>84</v>
      </c>
      <c r="AY355" s="14" t="s">
        <v>125</v>
      </c>
      <c r="BE355" s="190">
        <f>IF(N355="základní",J355,0)</f>
        <v>115800</v>
      </c>
      <c r="BF355" s="190">
        <f>IF(N355="snížená",J355,0)</f>
        <v>0</v>
      </c>
      <c r="BG355" s="190">
        <f>IF(N355="zákl. přenesená",J355,0)</f>
        <v>0</v>
      </c>
      <c r="BH355" s="190">
        <f>IF(N355="sníž. přenesená",J355,0)</f>
        <v>0</v>
      </c>
      <c r="BI355" s="190">
        <f>IF(N355="nulová",J355,0)</f>
        <v>0</v>
      </c>
      <c r="BJ355" s="14" t="s">
        <v>82</v>
      </c>
      <c r="BK355" s="190">
        <f>ROUND(I355*H355,2)</f>
        <v>115800</v>
      </c>
      <c r="BL355" s="14" t="s">
        <v>133</v>
      </c>
      <c r="BM355" s="189" t="s">
        <v>567</v>
      </c>
    </row>
    <row r="356" spans="1:65" s="2" customFormat="1" ht="38.4">
      <c r="A356" s="28"/>
      <c r="B356" s="29"/>
      <c r="C356" s="30"/>
      <c r="D356" s="191" t="s">
        <v>135</v>
      </c>
      <c r="E356" s="30"/>
      <c r="F356" s="192" t="s">
        <v>568</v>
      </c>
      <c r="G356" s="30"/>
      <c r="H356" s="30"/>
      <c r="I356" s="30"/>
      <c r="J356" s="30"/>
      <c r="K356" s="30"/>
      <c r="L356" s="33"/>
      <c r="M356" s="193"/>
      <c r="N356" s="194"/>
      <c r="O356" s="65"/>
      <c r="P356" s="65"/>
      <c r="Q356" s="65"/>
      <c r="R356" s="65"/>
      <c r="S356" s="65"/>
      <c r="T356" s="66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T356" s="14" t="s">
        <v>135</v>
      </c>
      <c r="AU356" s="14" t="s">
        <v>84</v>
      </c>
    </row>
    <row r="357" spans="1:65" s="2" customFormat="1" ht="16.5" customHeight="1">
      <c r="A357" s="28"/>
      <c r="B357" s="29"/>
      <c r="C357" s="179" t="s">
        <v>569</v>
      </c>
      <c r="D357" s="179" t="s">
        <v>128</v>
      </c>
      <c r="E357" s="180" t="s">
        <v>570</v>
      </c>
      <c r="F357" s="181" t="s">
        <v>571</v>
      </c>
      <c r="G357" s="182" t="s">
        <v>416</v>
      </c>
      <c r="H357" s="183">
        <v>20</v>
      </c>
      <c r="I357" s="184">
        <v>6300</v>
      </c>
      <c r="J357" s="184">
        <f>ROUND(I357*H357,2)</f>
        <v>126000</v>
      </c>
      <c r="K357" s="181" t="s">
        <v>132</v>
      </c>
      <c r="L357" s="33"/>
      <c r="M357" s="185" t="s">
        <v>1</v>
      </c>
      <c r="N357" s="186" t="s">
        <v>39</v>
      </c>
      <c r="O357" s="187">
        <v>0</v>
      </c>
      <c r="P357" s="187">
        <f>O357*H357</f>
        <v>0</v>
      </c>
      <c r="Q357" s="187">
        <v>0</v>
      </c>
      <c r="R357" s="187">
        <f>Q357*H357</f>
        <v>0</v>
      </c>
      <c r="S357" s="187">
        <v>0</v>
      </c>
      <c r="T357" s="188">
        <f>S357*H357</f>
        <v>0</v>
      </c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R357" s="189" t="s">
        <v>133</v>
      </c>
      <c r="AT357" s="189" t="s">
        <v>128</v>
      </c>
      <c r="AU357" s="189" t="s">
        <v>84</v>
      </c>
      <c r="AY357" s="14" t="s">
        <v>125</v>
      </c>
      <c r="BE357" s="190">
        <f>IF(N357="základní",J357,0)</f>
        <v>126000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14" t="s">
        <v>82</v>
      </c>
      <c r="BK357" s="190">
        <f>ROUND(I357*H357,2)</f>
        <v>126000</v>
      </c>
      <c r="BL357" s="14" t="s">
        <v>133</v>
      </c>
      <c r="BM357" s="189" t="s">
        <v>572</v>
      </c>
    </row>
    <row r="358" spans="1:65" s="2" customFormat="1" ht="38.4">
      <c r="A358" s="28"/>
      <c r="B358" s="29"/>
      <c r="C358" s="30"/>
      <c r="D358" s="191" t="s">
        <v>135</v>
      </c>
      <c r="E358" s="30"/>
      <c r="F358" s="192" t="s">
        <v>573</v>
      </c>
      <c r="G358" s="30"/>
      <c r="H358" s="30"/>
      <c r="I358" s="30"/>
      <c r="J358" s="30"/>
      <c r="K358" s="30"/>
      <c r="L358" s="33"/>
      <c r="M358" s="193"/>
      <c r="N358" s="194"/>
      <c r="O358" s="65"/>
      <c r="P358" s="65"/>
      <c r="Q358" s="65"/>
      <c r="R358" s="65"/>
      <c r="S358" s="65"/>
      <c r="T358" s="66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T358" s="14" t="s">
        <v>135</v>
      </c>
      <c r="AU358" s="14" t="s">
        <v>84</v>
      </c>
    </row>
    <row r="359" spans="1:65" s="2" customFormat="1" ht="16.5" customHeight="1">
      <c r="A359" s="28"/>
      <c r="B359" s="29"/>
      <c r="C359" s="179" t="s">
        <v>574</v>
      </c>
      <c r="D359" s="179" t="s">
        <v>128</v>
      </c>
      <c r="E359" s="180" t="s">
        <v>575</v>
      </c>
      <c r="F359" s="181" t="s">
        <v>576</v>
      </c>
      <c r="G359" s="182" t="s">
        <v>416</v>
      </c>
      <c r="H359" s="183">
        <v>20</v>
      </c>
      <c r="I359" s="184">
        <v>6300</v>
      </c>
      <c r="J359" s="184">
        <f>ROUND(I359*H359,2)</f>
        <v>126000</v>
      </c>
      <c r="K359" s="181" t="s">
        <v>132</v>
      </c>
      <c r="L359" s="33"/>
      <c r="M359" s="185" t="s">
        <v>1</v>
      </c>
      <c r="N359" s="186" t="s">
        <v>39</v>
      </c>
      <c r="O359" s="187">
        <v>0</v>
      </c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189" t="s">
        <v>133</v>
      </c>
      <c r="AT359" s="189" t="s">
        <v>128</v>
      </c>
      <c r="AU359" s="189" t="s">
        <v>84</v>
      </c>
      <c r="AY359" s="14" t="s">
        <v>125</v>
      </c>
      <c r="BE359" s="190">
        <f>IF(N359="základní",J359,0)</f>
        <v>126000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4" t="s">
        <v>82</v>
      </c>
      <c r="BK359" s="190">
        <f>ROUND(I359*H359,2)</f>
        <v>126000</v>
      </c>
      <c r="BL359" s="14" t="s">
        <v>133</v>
      </c>
      <c r="BM359" s="189" t="s">
        <v>577</v>
      </c>
    </row>
    <row r="360" spans="1:65" s="2" customFormat="1" ht="38.4">
      <c r="A360" s="28"/>
      <c r="B360" s="29"/>
      <c r="C360" s="30"/>
      <c r="D360" s="191" t="s">
        <v>135</v>
      </c>
      <c r="E360" s="30"/>
      <c r="F360" s="192" t="s">
        <v>578</v>
      </c>
      <c r="G360" s="30"/>
      <c r="H360" s="30"/>
      <c r="I360" s="30"/>
      <c r="J360" s="30"/>
      <c r="K360" s="30"/>
      <c r="L360" s="33"/>
      <c r="M360" s="193"/>
      <c r="N360" s="194"/>
      <c r="O360" s="65"/>
      <c r="P360" s="65"/>
      <c r="Q360" s="65"/>
      <c r="R360" s="65"/>
      <c r="S360" s="65"/>
      <c r="T360" s="66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T360" s="14" t="s">
        <v>135</v>
      </c>
      <c r="AU360" s="14" t="s">
        <v>84</v>
      </c>
    </row>
    <row r="361" spans="1:65" s="2" customFormat="1" ht="16.5" customHeight="1">
      <c r="A361" s="28"/>
      <c r="B361" s="29"/>
      <c r="C361" s="179" t="s">
        <v>579</v>
      </c>
      <c r="D361" s="179" t="s">
        <v>128</v>
      </c>
      <c r="E361" s="180" t="s">
        <v>580</v>
      </c>
      <c r="F361" s="181" t="s">
        <v>581</v>
      </c>
      <c r="G361" s="182" t="s">
        <v>416</v>
      </c>
      <c r="H361" s="183">
        <v>20</v>
      </c>
      <c r="I361" s="184">
        <v>6200</v>
      </c>
      <c r="J361" s="184">
        <f>ROUND(I361*H361,2)</f>
        <v>124000</v>
      </c>
      <c r="K361" s="181" t="s">
        <v>132</v>
      </c>
      <c r="L361" s="33"/>
      <c r="M361" s="185" t="s">
        <v>1</v>
      </c>
      <c r="N361" s="186" t="s">
        <v>39</v>
      </c>
      <c r="O361" s="187">
        <v>0</v>
      </c>
      <c r="P361" s="187">
        <f>O361*H361</f>
        <v>0</v>
      </c>
      <c r="Q361" s="187">
        <v>0</v>
      </c>
      <c r="R361" s="187">
        <f>Q361*H361</f>
        <v>0</v>
      </c>
      <c r="S361" s="187">
        <v>0</v>
      </c>
      <c r="T361" s="188">
        <f>S361*H361</f>
        <v>0</v>
      </c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R361" s="189" t="s">
        <v>133</v>
      </c>
      <c r="AT361" s="189" t="s">
        <v>128</v>
      </c>
      <c r="AU361" s="189" t="s">
        <v>84</v>
      </c>
      <c r="AY361" s="14" t="s">
        <v>125</v>
      </c>
      <c r="BE361" s="190">
        <f>IF(N361="základní",J361,0)</f>
        <v>124000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4" t="s">
        <v>82</v>
      </c>
      <c r="BK361" s="190">
        <f>ROUND(I361*H361,2)</f>
        <v>124000</v>
      </c>
      <c r="BL361" s="14" t="s">
        <v>133</v>
      </c>
      <c r="BM361" s="189" t="s">
        <v>582</v>
      </c>
    </row>
    <row r="362" spans="1:65" s="2" customFormat="1" ht="38.4">
      <c r="A362" s="28"/>
      <c r="B362" s="29"/>
      <c r="C362" s="30"/>
      <c r="D362" s="191" t="s">
        <v>135</v>
      </c>
      <c r="E362" s="30"/>
      <c r="F362" s="192" t="s">
        <v>583</v>
      </c>
      <c r="G362" s="30"/>
      <c r="H362" s="30"/>
      <c r="I362" s="30"/>
      <c r="J362" s="30"/>
      <c r="K362" s="30"/>
      <c r="L362" s="33"/>
      <c r="M362" s="193"/>
      <c r="N362" s="194"/>
      <c r="O362" s="65"/>
      <c r="P362" s="65"/>
      <c r="Q362" s="65"/>
      <c r="R362" s="65"/>
      <c r="S362" s="65"/>
      <c r="T362" s="66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T362" s="14" t="s">
        <v>135</v>
      </c>
      <c r="AU362" s="14" t="s">
        <v>84</v>
      </c>
    </row>
    <row r="363" spans="1:65" s="2" customFormat="1" ht="16.5" customHeight="1">
      <c r="A363" s="28"/>
      <c r="B363" s="29"/>
      <c r="C363" s="179" t="s">
        <v>584</v>
      </c>
      <c r="D363" s="179" t="s">
        <v>128</v>
      </c>
      <c r="E363" s="180" t="s">
        <v>585</v>
      </c>
      <c r="F363" s="181" t="s">
        <v>586</v>
      </c>
      <c r="G363" s="182" t="s">
        <v>416</v>
      </c>
      <c r="H363" s="183">
        <v>50</v>
      </c>
      <c r="I363" s="184">
        <v>740</v>
      </c>
      <c r="J363" s="184">
        <f>ROUND(I363*H363,2)</f>
        <v>37000</v>
      </c>
      <c r="K363" s="181" t="s">
        <v>132</v>
      </c>
      <c r="L363" s="33"/>
      <c r="M363" s="185" t="s">
        <v>1</v>
      </c>
      <c r="N363" s="186" t="s">
        <v>39</v>
      </c>
      <c r="O363" s="187">
        <v>0</v>
      </c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R363" s="189" t="s">
        <v>133</v>
      </c>
      <c r="AT363" s="189" t="s">
        <v>128</v>
      </c>
      <c r="AU363" s="189" t="s">
        <v>84</v>
      </c>
      <c r="AY363" s="14" t="s">
        <v>125</v>
      </c>
      <c r="BE363" s="190">
        <f>IF(N363="základní",J363,0)</f>
        <v>37000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4" t="s">
        <v>82</v>
      </c>
      <c r="BK363" s="190">
        <f>ROUND(I363*H363,2)</f>
        <v>37000</v>
      </c>
      <c r="BL363" s="14" t="s">
        <v>133</v>
      </c>
      <c r="BM363" s="189" t="s">
        <v>587</v>
      </c>
    </row>
    <row r="364" spans="1:65" s="2" customFormat="1" ht="19.2">
      <c r="A364" s="28"/>
      <c r="B364" s="29"/>
      <c r="C364" s="30"/>
      <c r="D364" s="191" t="s">
        <v>135</v>
      </c>
      <c r="E364" s="30"/>
      <c r="F364" s="192" t="s">
        <v>588</v>
      </c>
      <c r="G364" s="30"/>
      <c r="H364" s="30"/>
      <c r="I364" s="30"/>
      <c r="J364" s="30"/>
      <c r="K364" s="30"/>
      <c r="L364" s="33"/>
      <c r="M364" s="193"/>
      <c r="N364" s="194"/>
      <c r="O364" s="65"/>
      <c r="P364" s="65"/>
      <c r="Q364" s="65"/>
      <c r="R364" s="65"/>
      <c r="S364" s="65"/>
      <c r="T364" s="66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T364" s="14" t="s">
        <v>135</v>
      </c>
      <c r="AU364" s="14" t="s">
        <v>84</v>
      </c>
    </row>
    <row r="365" spans="1:65" s="2" customFormat="1" ht="16.5" customHeight="1">
      <c r="A365" s="28"/>
      <c r="B365" s="29"/>
      <c r="C365" s="179" t="s">
        <v>589</v>
      </c>
      <c r="D365" s="179" t="s">
        <v>128</v>
      </c>
      <c r="E365" s="180" t="s">
        <v>590</v>
      </c>
      <c r="F365" s="181" t="s">
        <v>591</v>
      </c>
      <c r="G365" s="182" t="s">
        <v>416</v>
      </c>
      <c r="H365" s="183">
        <v>50</v>
      </c>
      <c r="I365" s="184">
        <v>5160</v>
      </c>
      <c r="J365" s="184">
        <f>ROUND(I365*H365,2)</f>
        <v>258000</v>
      </c>
      <c r="K365" s="181" t="s">
        <v>132</v>
      </c>
      <c r="L365" s="33"/>
      <c r="M365" s="185" t="s">
        <v>1</v>
      </c>
      <c r="N365" s="186" t="s">
        <v>39</v>
      </c>
      <c r="O365" s="187">
        <v>0</v>
      </c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189" t="s">
        <v>133</v>
      </c>
      <c r="AT365" s="189" t="s">
        <v>128</v>
      </c>
      <c r="AU365" s="189" t="s">
        <v>84</v>
      </c>
      <c r="AY365" s="14" t="s">
        <v>125</v>
      </c>
      <c r="BE365" s="190">
        <f>IF(N365="základní",J365,0)</f>
        <v>258000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4" t="s">
        <v>82</v>
      </c>
      <c r="BK365" s="190">
        <f>ROUND(I365*H365,2)</f>
        <v>258000</v>
      </c>
      <c r="BL365" s="14" t="s">
        <v>133</v>
      </c>
      <c r="BM365" s="189" t="s">
        <v>592</v>
      </c>
    </row>
    <row r="366" spans="1:65" s="2" customFormat="1" ht="28.8">
      <c r="A366" s="28"/>
      <c r="B366" s="29"/>
      <c r="C366" s="30"/>
      <c r="D366" s="191" t="s">
        <v>135</v>
      </c>
      <c r="E366" s="30"/>
      <c r="F366" s="192" t="s">
        <v>593</v>
      </c>
      <c r="G366" s="30"/>
      <c r="H366" s="30"/>
      <c r="I366" s="30"/>
      <c r="J366" s="30"/>
      <c r="K366" s="30"/>
      <c r="L366" s="33"/>
      <c r="M366" s="193"/>
      <c r="N366" s="194"/>
      <c r="O366" s="65"/>
      <c r="P366" s="65"/>
      <c r="Q366" s="65"/>
      <c r="R366" s="65"/>
      <c r="S366" s="65"/>
      <c r="T366" s="66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T366" s="14" t="s">
        <v>135</v>
      </c>
      <c r="AU366" s="14" t="s">
        <v>84</v>
      </c>
    </row>
    <row r="367" spans="1:65" s="2" customFormat="1" ht="16.5" customHeight="1">
      <c r="A367" s="28"/>
      <c r="B367" s="29"/>
      <c r="C367" s="179" t="s">
        <v>594</v>
      </c>
      <c r="D367" s="179" t="s">
        <v>128</v>
      </c>
      <c r="E367" s="180" t="s">
        <v>595</v>
      </c>
      <c r="F367" s="181" t="s">
        <v>596</v>
      </c>
      <c r="G367" s="182" t="s">
        <v>416</v>
      </c>
      <c r="H367" s="183">
        <v>30</v>
      </c>
      <c r="I367" s="184">
        <v>5160</v>
      </c>
      <c r="J367" s="184">
        <f>ROUND(I367*H367,2)</f>
        <v>154800</v>
      </c>
      <c r="K367" s="181" t="s">
        <v>132</v>
      </c>
      <c r="L367" s="33"/>
      <c r="M367" s="185" t="s">
        <v>1</v>
      </c>
      <c r="N367" s="186" t="s">
        <v>39</v>
      </c>
      <c r="O367" s="187">
        <v>0</v>
      </c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R367" s="189" t="s">
        <v>133</v>
      </c>
      <c r="AT367" s="189" t="s">
        <v>128</v>
      </c>
      <c r="AU367" s="189" t="s">
        <v>84</v>
      </c>
      <c r="AY367" s="14" t="s">
        <v>125</v>
      </c>
      <c r="BE367" s="190">
        <f>IF(N367="základní",J367,0)</f>
        <v>154800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4" t="s">
        <v>82</v>
      </c>
      <c r="BK367" s="190">
        <f>ROUND(I367*H367,2)</f>
        <v>154800</v>
      </c>
      <c r="BL367" s="14" t="s">
        <v>133</v>
      </c>
      <c r="BM367" s="189" t="s">
        <v>597</v>
      </c>
    </row>
    <row r="368" spans="1:65" s="2" customFormat="1" ht="28.8">
      <c r="A368" s="28"/>
      <c r="B368" s="29"/>
      <c r="C368" s="30"/>
      <c r="D368" s="191" t="s">
        <v>135</v>
      </c>
      <c r="E368" s="30"/>
      <c r="F368" s="192" t="s">
        <v>598</v>
      </c>
      <c r="G368" s="30"/>
      <c r="H368" s="30"/>
      <c r="I368" s="30"/>
      <c r="J368" s="30"/>
      <c r="K368" s="30"/>
      <c r="L368" s="33"/>
      <c r="M368" s="193"/>
      <c r="N368" s="194"/>
      <c r="O368" s="65"/>
      <c r="P368" s="65"/>
      <c r="Q368" s="65"/>
      <c r="R368" s="65"/>
      <c r="S368" s="65"/>
      <c r="T368" s="66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T368" s="14" t="s">
        <v>135</v>
      </c>
      <c r="AU368" s="14" t="s">
        <v>84</v>
      </c>
    </row>
    <row r="369" spans="1:65" s="2" customFormat="1" ht="16.5" customHeight="1">
      <c r="A369" s="28"/>
      <c r="B369" s="29"/>
      <c r="C369" s="179" t="s">
        <v>599</v>
      </c>
      <c r="D369" s="179" t="s">
        <v>128</v>
      </c>
      <c r="E369" s="180" t="s">
        <v>600</v>
      </c>
      <c r="F369" s="181" t="s">
        <v>601</v>
      </c>
      <c r="G369" s="182" t="s">
        <v>416</v>
      </c>
      <c r="H369" s="183">
        <v>50</v>
      </c>
      <c r="I369" s="184">
        <v>5010</v>
      </c>
      <c r="J369" s="184">
        <f>ROUND(I369*H369,2)</f>
        <v>250500</v>
      </c>
      <c r="K369" s="181" t="s">
        <v>132</v>
      </c>
      <c r="L369" s="33"/>
      <c r="M369" s="185" t="s">
        <v>1</v>
      </c>
      <c r="N369" s="186" t="s">
        <v>39</v>
      </c>
      <c r="O369" s="187">
        <v>0</v>
      </c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R369" s="189" t="s">
        <v>133</v>
      </c>
      <c r="AT369" s="189" t="s">
        <v>128</v>
      </c>
      <c r="AU369" s="189" t="s">
        <v>84</v>
      </c>
      <c r="AY369" s="14" t="s">
        <v>125</v>
      </c>
      <c r="BE369" s="190">
        <f>IF(N369="základní",J369,0)</f>
        <v>250500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4" t="s">
        <v>82</v>
      </c>
      <c r="BK369" s="190">
        <f>ROUND(I369*H369,2)</f>
        <v>250500</v>
      </c>
      <c r="BL369" s="14" t="s">
        <v>133</v>
      </c>
      <c r="BM369" s="189" t="s">
        <v>602</v>
      </c>
    </row>
    <row r="370" spans="1:65" s="2" customFormat="1" ht="28.8">
      <c r="A370" s="28"/>
      <c r="B370" s="29"/>
      <c r="C370" s="30"/>
      <c r="D370" s="191" t="s">
        <v>135</v>
      </c>
      <c r="E370" s="30"/>
      <c r="F370" s="192" t="s">
        <v>603</v>
      </c>
      <c r="G370" s="30"/>
      <c r="H370" s="30"/>
      <c r="I370" s="30"/>
      <c r="J370" s="30"/>
      <c r="K370" s="30"/>
      <c r="L370" s="33"/>
      <c r="M370" s="193"/>
      <c r="N370" s="194"/>
      <c r="O370" s="65"/>
      <c r="P370" s="65"/>
      <c r="Q370" s="65"/>
      <c r="R370" s="65"/>
      <c r="S370" s="65"/>
      <c r="T370" s="66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T370" s="14" t="s">
        <v>135</v>
      </c>
      <c r="AU370" s="14" t="s">
        <v>84</v>
      </c>
    </row>
    <row r="371" spans="1:65" s="2" customFormat="1" ht="16.5" customHeight="1">
      <c r="A371" s="28"/>
      <c r="B371" s="29"/>
      <c r="C371" s="179" t="s">
        <v>348</v>
      </c>
      <c r="D371" s="179" t="s">
        <v>128</v>
      </c>
      <c r="E371" s="180" t="s">
        <v>604</v>
      </c>
      <c r="F371" s="181" t="s">
        <v>605</v>
      </c>
      <c r="G371" s="182" t="s">
        <v>416</v>
      </c>
      <c r="H371" s="183">
        <v>25</v>
      </c>
      <c r="I371" s="184">
        <v>3260</v>
      </c>
      <c r="J371" s="184">
        <f>ROUND(I371*H371,2)</f>
        <v>81500</v>
      </c>
      <c r="K371" s="181" t="s">
        <v>132</v>
      </c>
      <c r="L371" s="33"/>
      <c r="M371" s="185" t="s">
        <v>1</v>
      </c>
      <c r="N371" s="186" t="s">
        <v>39</v>
      </c>
      <c r="O371" s="187">
        <v>0</v>
      </c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R371" s="189" t="s">
        <v>133</v>
      </c>
      <c r="AT371" s="189" t="s">
        <v>128</v>
      </c>
      <c r="AU371" s="189" t="s">
        <v>84</v>
      </c>
      <c r="AY371" s="14" t="s">
        <v>125</v>
      </c>
      <c r="BE371" s="190">
        <f>IF(N371="základní",J371,0)</f>
        <v>81500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4" t="s">
        <v>82</v>
      </c>
      <c r="BK371" s="190">
        <f>ROUND(I371*H371,2)</f>
        <v>81500</v>
      </c>
      <c r="BL371" s="14" t="s">
        <v>133</v>
      </c>
      <c r="BM371" s="189" t="s">
        <v>606</v>
      </c>
    </row>
    <row r="372" spans="1:65" s="2" customFormat="1" ht="28.8">
      <c r="A372" s="28"/>
      <c r="B372" s="29"/>
      <c r="C372" s="30"/>
      <c r="D372" s="191" t="s">
        <v>135</v>
      </c>
      <c r="E372" s="30"/>
      <c r="F372" s="192" t="s">
        <v>607</v>
      </c>
      <c r="G372" s="30"/>
      <c r="H372" s="30"/>
      <c r="I372" s="30"/>
      <c r="J372" s="30"/>
      <c r="K372" s="30"/>
      <c r="L372" s="33"/>
      <c r="M372" s="193"/>
      <c r="N372" s="194"/>
      <c r="O372" s="65"/>
      <c r="P372" s="65"/>
      <c r="Q372" s="65"/>
      <c r="R372" s="65"/>
      <c r="S372" s="65"/>
      <c r="T372" s="66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T372" s="14" t="s">
        <v>135</v>
      </c>
      <c r="AU372" s="14" t="s">
        <v>84</v>
      </c>
    </row>
    <row r="373" spans="1:65" s="2" customFormat="1" ht="16.5" customHeight="1">
      <c r="A373" s="28"/>
      <c r="B373" s="29"/>
      <c r="C373" s="179" t="s">
        <v>608</v>
      </c>
      <c r="D373" s="179" t="s">
        <v>128</v>
      </c>
      <c r="E373" s="180" t="s">
        <v>609</v>
      </c>
      <c r="F373" s="181" t="s">
        <v>610</v>
      </c>
      <c r="G373" s="182" t="s">
        <v>416</v>
      </c>
      <c r="H373" s="183">
        <v>25</v>
      </c>
      <c r="I373" s="184">
        <v>3260</v>
      </c>
      <c r="J373" s="184">
        <f>ROUND(I373*H373,2)</f>
        <v>81500</v>
      </c>
      <c r="K373" s="181" t="s">
        <v>132</v>
      </c>
      <c r="L373" s="33"/>
      <c r="M373" s="185" t="s">
        <v>1</v>
      </c>
      <c r="N373" s="186" t="s">
        <v>39</v>
      </c>
      <c r="O373" s="187">
        <v>0</v>
      </c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R373" s="189" t="s">
        <v>133</v>
      </c>
      <c r="AT373" s="189" t="s">
        <v>128</v>
      </c>
      <c r="AU373" s="189" t="s">
        <v>84</v>
      </c>
      <c r="AY373" s="14" t="s">
        <v>125</v>
      </c>
      <c r="BE373" s="190">
        <f>IF(N373="základní",J373,0)</f>
        <v>81500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4" t="s">
        <v>82</v>
      </c>
      <c r="BK373" s="190">
        <f>ROUND(I373*H373,2)</f>
        <v>81500</v>
      </c>
      <c r="BL373" s="14" t="s">
        <v>133</v>
      </c>
      <c r="BM373" s="189" t="s">
        <v>611</v>
      </c>
    </row>
    <row r="374" spans="1:65" s="2" customFormat="1" ht="28.8">
      <c r="A374" s="28"/>
      <c r="B374" s="29"/>
      <c r="C374" s="30"/>
      <c r="D374" s="191" t="s">
        <v>135</v>
      </c>
      <c r="E374" s="30"/>
      <c r="F374" s="192" t="s">
        <v>612</v>
      </c>
      <c r="G374" s="30"/>
      <c r="H374" s="30"/>
      <c r="I374" s="30"/>
      <c r="J374" s="30"/>
      <c r="K374" s="30"/>
      <c r="L374" s="33"/>
      <c r="M374" s="193"/>
      <c r="N374" s="194"/>
      <c r="O374" s="65"/>
      <c r="P374" s="65"/>
      <c r="Q374" s="65"/>
      <c r="R374" s="65"/>
      <c r="S374" s="65"/>
      <c r="T374" s="66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T374" s="14" t="s">
        <v>135</v>
      </c>
      <c r="AU374" s="14" t="s">
        <v>84</v>
      </c>
    </row>
    <row r="375" spans="1:65" s="2" customFormat="1" ht="16.5" customHeight="1">
      <c r="A375" s="28"/>
      <c r="B375" s="29"/>
      <c r="C375" s="179" t="s">
        <v>353</v>
      </c>
      <c r="D375" s="179" t="s">
        <v>128</v>
      </c>
      <c r="E375" s="180" t="s">
        <v>613</v>
      </c>
      <c r="F375" s="181" t="s">
        <v>614</v>
      </c>
      <c r="G375" s="182" t="s">
        <v>416</v>
      </c>
      <c r="H375" s="183">
        <v>25</v>
      </c>
      <c r="I375" s="184">
        <v>3260</v>
      </c>
      <c r="J375" s="184">
        <f>ROUND(I375*H375,2)</f>
        <v>81500</v>
      </c>
      <c r="K375" s="181" t="s">
        <v>132</v>
      </c>
      <c r="L375" s="33"/>
      <c r="M375" s="185" t="s">
        <v>1</v>
      </c>
      <c r="N375" s="186" t="s">
        <v>39</v>
      </c>
      <c r="O375" s="187">
        <v>0</v>
      </c>
      <c r="P375" s="187">
        <f>O375*H375</f>
        <v>0</v>
      </c>
      <c r="Q375" s="187">
        <v>0</v>
      </c>
      <c r="R375" s="187">
        <f>Q375*H375</f>
        <v>0</v>
      </c>
      <c r="S375" s="187">
        <v>0</v>
      </c>
      <c r="T375" s="188">
        <f>S375*H375</f>
        <v>0</v>
      </c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R375" s="189" t="s">
        <v>133</v>
      </c>
      <c r="AT375" s="189" t="s">
        <v>128</v>
      </c>
      <c r="AU375" s="189" t="s">
        <v>84</v>
      </c>
      <c r="AY375" s="14" t="s">
        <v>125</v>
      </c>
      <c r="BE375" s="190">
        <f>IF(N375="základní",J375,0)</f>
        <v>81500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14" t="s">
        <v>82</v>
      </c>
      <c r="BK375" s="190">
        <f>ROUND(I375*H375,2)</f>
        <v>81500</v>
      </c>
      <c r="BL375" s="14" t="s">
        <v>133</v>
      </c>
      <c r="BM375" s="189" t="s">
        <v>615</v>
      </c>
    </row>
    <row r="376" spans="1:65" s="2" customFormat="1" ht="28.8">
      <c r="A376" s="28"/>
      <c r="B376" s="29"/>
      <c r="C376" s="30"/>
      <c r="D376" s="191" t="s">
        <v>135</v>
      </c>
      <c r="E376" s="30"/>
      <c r="F376" s="192" t="s">
        <v>616</v>
      </c>
      <c r="G376" s="30"/>
      <c r="H376" s="30"/>
      <c r="I376" s="30"/>
      <c r="J376" s="30"/>
      <c r="K376" s="30"/>
      <c r="L376" s="33"/>
      <c r="M376" s="193"/>
      <c r="N376" s="194"/>
      <c r="O376" s="65"/>
      <c r="P376" s="65"/>
      <c r="Q376" s="65"/>
      <c r="R376" s="65"/>
      <c r="S376" s="65"/>
      <c r="T376" s="66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T376" s="14" t="s">
        <v>135</v>
      </c>
      <c r="AU376" s="14" t="s">
        <v>84</v>
      </c>
    </row>
    <row r="377" spans="1:65" s="2" customFormat="1" ht="16.5" customHeight="1">
      <c r="A377" s="28"/>
      <c r="B377" s="29"/>
      <c r="C377" s="179" t="s">
        <v>617</v>
      </c>
      <c r="D377" s="179" t="s">
        <v>128</v>
      </c>
      <c r="E377" s="180" t="s">
        <v>618</v>
      </c>
      <c r="F377" s="181" t="s">
        <v>619</v>
      </c>
      <c r="G377" s="182" t="s">
        <v>139</v>
      </c>
      <c r="H377" s="183">
        <v>100</v>
      </c>
      <c r="I377" s="184">
        <v>25.8</v>
      </c>
      <c r="J377" s="184">
        <f>ROUND(I377*H377,2)</f>
        <v>2580</v>
      </c>
      <c r="K377" s="181" t="s">
        <v>132</v>
      </c>
      <c r="L377" s="33"/>
      <c r="M377" s="185" t="s">
        <v>1</v>
      </c>
      <c r="N377" s="186" t="s">
        <v>39</v>
      </c>
      <c r="O377" s="187">
        <v>0</v>
      </c>
      <c r="P377" s="187">
        <f>O377*H377</f>
        <v>0</v>
      </c>
      <c r="Q377" s="187">
        <v>0</v>
      </c>
      <c r="R377" s="187">
        <f>Q377*H377</f>
        <v>0</v>
      </c>
      <c r="S377" s="187">
        <v>0</v>
      </c>
      <c r="T377" s="188">
        <f>S377*H377</f>
        <v>0</v>
      </c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R377" s="189" t="s">
        <v>133</v>
      </c>
      <c r="AT377" s="189" t="s">
        <v>128</v>
      </c>
      <c r="AU377" s="189" t="s">
        <v>84</v>
      </c>
      <c r="AY377" s="14" t="s">
        <v>125</v>
      </c>
      <c r="BE377" s="190">
        <f>IF(N377="základní",J377,0)</f>
        <v>2580</v>
      </c>
      <c r="BF377" s="190">
        <f>IF(N377="snížená",J377,0)</f>
        <v>0</v>
      </c>
      <c r="BG377" s="190">
        <f>IF(N377="zákl. přenesená",J377,0)</f>
        <v>0</v>
      </c>
      <c r="BH377" s="190">
        <f>IF(N377="sníž. přenesená",J377,0)</f>
        <v>0</v>
      </c>
      <c r="BI377" s="190">
        <f>IF(N377="nulová",J377,0)</f>
        <v>0</v>
      </c>
      <c r="BJ377" s="14" t="s">
        <v>82</v>
      </c>
      <c r="BK377" s="190">
        <f>ROUND(I377*H377,2)</f>
        <v>2580</v>
      </c>
      <c r="BL377" s="14" t="s">
        <v>133</v>
      </c>
      <c r="BM377" s="189" t="s">
        <v>620</v>
      </c>
    </row>
    <row r="378" spans="1:65" s="2" customFormat="1" ht="28.8">
      <c r="A378" s="28"/>
      <c r="B378" s="29"/>
      <c r="C378" s="30"/>
      <c r="D378" s="191" t="s">
        <v>135</v>
      </c>
      <c r="E378" s="30"/>
      <c r="F378" s="192" t="s">
        <v>621</v>
      </c>
      <c r="G378" s="30"/>
      <c r="H378" s="30"/>
      <c r="I378" s="30"/>
      <c r="J378" s="30"/>
      <c r="K378" s="30"/>
      <c r="L378" s="33"/>
      <c r="M378" s="193"/>
      <c r="N378" s="194"/>
      <c r="O378" s="65"/>
      <c r="P378" s="65"/>
      <c r="Q378" s="65"/>
      <c r="R378" s="65"/>
      <c r="S378" s="65"/>
      <c r="T378" s="66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T378" s="14" t="s">
        <v>135</v>
      </c>
      <c r="AU378" s="14" t="s">
        <v>84</v>
      </c>
    </row>
    <row r="379" spans="1:65" s="2" customFormat="1" ht="16.5" customHeight="1">
      <c r="A379" s="28"/>
      <c r="B379" s="29"/>
      <c r="C379" s="179" t="s">
        <v>358</v>
      </c>
      <c r="D379" s="179" t="s">
        <v>128</v>
      </c>
      <c r="E379" s="180" t="s">
        <v>622</v>
      </c>
      <c r="F379" s="181" t="s">
        <v>623</v>
      </c>
      <c r="G379" s="182" t="s">
        <v>139</v>
      </c>
      <c r="H379" s="183">
        <v>100</v>
      </c>
      <c r="I379" s="184">
        <v>29.2</v>
      </c>
      <c r="J379" s="184">
        <f>ROUND(I379*H379,2)</f>
        <v>2920</v>
      </c>
      <c r="K379" s="181" t="s">
        <v>132</v>
      </c>
      <c r="L379" s="33"/>
      <c r="M379" s="185" t="s">
        <v>1</v>
      </c>
      <c r="N379" s="186" t="s">
        <v>39</v>
      </c>
      <c r="O379" s="187">
        <v>0</v>
      </c>
      <c r="P379" s="187">
        <f>O379*H379</f>
        <v>0</v>
      </c>
      <c r="Q379" s="187">
        <v>0</v>
      </c>
      <c r="R379" s="187">
        <f>Q379*H379</f>
        <v>0</v>
      </c>
      <c r="S379" s="187">
        <v>0</v>
      </c>
      <c r="T379" s="188">
        <f>S379*H379</f>
        <v>0</v>
      </c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R379" s="189" t="s">
        <v>133</v>
      </c>
      <c r="AT379" s="189" t="s">
        <v>128</v>
      </c>
      <c r="AU379" s="189" t="s">
        <v>84</v>
      </c>
      <c r="AY379" s="14" t="s">
        <v>125</v>
      </c>
      <c r="BE379" s="190">
        <f>IF(N379="základní",J379,0)</f>
        <v>2920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4" t="s">
        <v>82</v>
      </c>
      <c r="BK379" s="190">
        <f>ROUND(I379*H379,2)</f>
        <v>2920</v>
      </c>
      <c r="BL379" s="14" t="s">
        <v>133</v>
      </c>
      <c r="BM379" s="189" t="s">
        <v>624</v>
      </c>
    </row>
    <row r="380" spans="1:65" s="2" customFormat="1" ht="28.8">
      <c r="A380" s="28"/>
      <c r="B380" s="29"/>
      <c r="C380" s="30"/>
      <c r="D380" s="191" t="s">
        <v>135</v>
      </c>
      <c r="E380" s="30"/>
      <c r="F380" s="192" t="s">
        <v>625</v>
      </c>
      <c r="G380" s="30"/>
      <c r="H380" s="30"/>
      <c r="I380" s="30"/>
      <c r="J380" s="30"/>
      <c r="K380" s="30"/>
      <c r="L380" s="33"/>
      <c r="M380" s="193"/>
      <c r="N380" s="194"/>
      <c r="O380" s="65"/>
      <c r="P380" s="65"/>
      <c r="Q380" s="65"/>
      <c r="R380" s="65"/>
      <c r="S380" s="65"/>
      <c r="T380" s="66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T380" s="14" t="s">
        <v>135</v>
      </c>
      <c r="AU380" s="14" t="s">
        <v>84</v>
      </c>
    </row>
    <row r="381" spans="1:65" s="2" customFormat="1" ht="24.15" customHeight="1">
      <c r="A381" s="28"/>
      <c r="B381" s="29"/>
      <c r="C381" s="179" t="s">
        <v>626</v>
      </c>
      <c r="D381" s="179" t="s">
        <v>128</v>
      </c>
      <c r="E381" s="180" t="s">
        <v>627</v>
      </c>
      <c r="F381" s="181" t="s">
        <v>628</v>
      </c>
      <c r="G381" s="182" t="s">
        <v>139</v>
      </c>
      <c r="H381" s="183">
        <v>100</v>
      </c>
      <c r="I381" s="184">
        <v>30.6</v>
      </c>
      <c r="J381" s="184">
        <f>ROUND(I381*H381,2)</f>
        <v>3060</v>
      </c>
      <c r="K381" s="181" t="s">
        <v>132</v>
      </c>
      <c r="L381" s="33"/>
      <c r="M381" s="185" t="s">
        <v>1</v>
      </c>
      <c r="N381" s="186" t="s">
        <v>39</v>
      </c>
      <c r="O381" s="187">
        <v>0</v>
      </c>
      <c r="P381" s="187">
        <f>O381*H381</f>
        <v>0</v>
      </c>
      <c r="Q381" s="187">
        <v>0</v>
      </c>
      <c r="R381" s="187">
        <f>Q381*H381</f>
        <v>0</v>
      </c>
      <c r="S381" s="187">
        <v>0</v>
      </c>
      <c r="T381" s="188">
        <f>S381*H381</f>
        <v>0</v>
      </c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R381" s="189" t="s">
        <v>133</v>
      </c>
      <c r="AT381" s="189" t="s">
        <v>128</v>
      </c>
      <c r="AU381" s="189" t="s">
        <v>84</v>
      </c>
      <c r="AY381" s="14" t="s">
        <v>125</v>
      </c>
      <c r="BE381" s="190">
        <f>IF(N381="základní",J381,0)</f>
        <v>3060</v>
      </c>
      <c r="BF381" s="190">
        <f>IF(N381="snížená",J381,0)</f>
        <v>0</v>
      </c>
      <c r="BG381" s="190">
        <f>IF(N381="zákl. přenesená",J381,0)</f>
        <v>0</v>
      </c>
      <c r="BH381" s="190">
        <f>IF(N381="sníž. přenesená",J381,0)</f>
        <v>0</v>
      </c>
      <c r="BI381" s="190">
        <f>IF(N381="nulová",J381,0)</f>
        <v>0</v>
      </c>
      <c r="BJ381" s="14" t="s">
        <v>82</v>
      </c>
      <c r="BK381" s="190">
        <f>ROUND(I381*H381,2)</f>
        <v>3060</v>
      </c>
      <c r="BL381" s="14" t="s">
        <v>133</v>
      </c>
      <c r="BM381" s="189" t="s">
        <v>629</v>
      </c>
    </row>
    <row r="382" spans="1:65" s="2" customFormat="1" ht="28.8">
      <c r="A382" s="28"/>
      <c r="B382" s="29"/>
      <c r="C382" s="30"/>
      <c r="D382" s="191" t="s">
        <v>135</v>
      </c>
      <c r="E382" s="30"/>
      <c r="F382" s="192" t="s">
        <v>630</v>
      </c>
      <c r="G382" s="30"/>
      <c r="H382" s="30"/>
      <c r="I382" s="30"/>
      <c r="J382" s="30"/>
      <c r="K382" s="30"/>
      <c r="L382" s="33"/>
      <c r="M382" s="193"/>
      <c r="N382" s="194"/>
      <c r="O382" s="65"/>
      <c r="P382" s="65"/>
      <c r="Q382" s="65"/>
      <c r="R382" s="65"/>
      <c r="S382" s="65"/>
      <c r="T382" s="66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T382" s="14" t="s">
        <v>135</v>
      </c>
      <c r="AU382" s="14" t="s">
        <v>84</v>
      </c>
    </row>
    <row r="383" spans="1:65" s="2" customFormat="1" ht="16.5" customHeight="1">
      <c r="A383" s="28"/>
      <c r="B383" s="29"/>
      <c r="C383" s="179" t="s">
        <v>362</v>
      </c>
      <c r="D383" s="179" t="s">
        <v>128</v>
      </c>
      <c r="E383" s="180" t="s">
        <v>631</v>
      </c>
      <c r="F383" s="181" t="s">
        <v>632</v>
      </c>
      <c r="G383" s="182" t="s">
        <v>139</v>
      </c>
      <c r="H383" s="183">
        <v>100</v>
      </c>
      <c r="I383" s="184">
        <v>34</v>
      </c>
      <c r="J383" s="184">
        <f>ROUND(I383*H383,2)</f>
        <v>3400</v>
      </c>
      <c r="K383" s="181" t="s">
        <v>132</v>
      </c>
      <c r="L383" s="33"/>
      <c r="M383" s="185" t="s">
        <v>1</v>
      </c>
      <c r="N383" s="186" t="s">
        <v>39</v>
      </c>
      <c r="O383" s="187">
        <v>0</v>
      </c>
      <c r="P383" s="187">
        <f>O383*H383</f>
        <v>0</v>
      </c>
      <c r="Q383" s="187">
        <v>0</v>
      </c>
      <c r="R383" s="187">
        <f>Q383*H383</f>
        <v>0</v>
      </c>
      <c r="S383" s="187">
        <v>0</v>
      </c>
      <c r="T383" s="188">
        <f>S383*H383</f>
        <v>0</v>
      </c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R383" s="189" t="s">
        <v>133</v>
      </c>
      <c r="AT383" s="189" t="s">
        <v>128</v>
      </c>
      <c r="AU383" s="189" t="s">
        <v>84</v>
      </c>
      <c r="AY383" s="14" t="s">
        <v>125</v>
      </c>
      <c r="BE383" s="190">
        <f>IF(N383="základní",J383,0)</f>
        <v>3400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14" t="s">
        <v>82</v>
      </c>
      <c r="BK383" s="190">
        <f>ROUND(I383*H383,2)</f>
        <v>3400</v>
      </c>
      <c r="BL383" s="14" t="s">
        <v>133</v>
      </c>
      <c r="BM383" s="189" t="s">
        <v>633</v>
      </c>
    </row>
    <row r="384" spans="1:65" s="2" customFormat="1" ht="28.8">
      <c r="A384" s="28"/>
      <c r="B384" s="29"/>
      <c r="C384" s="30"/>
      <c r="D384" s="191" t="s">
        <v>135</v>
      </c>
      <c r="E384" s="30"/>
      <c r="F384" s="192" t="s">
        <v>634</v>
      </c>
      <c r="G384" s="30"/>
      <c r="H384" s="30"/>
      <c r="I384" s="30"/>
      <c r="J384" s="30"/>
      <c r="K384" s="30"/>
      <c r="L384" s="33"/>
      <c r="M384" s="193"/>
      <c r="N384" s="194"/>
      <c r="O384" s="65"/>
      <c r="P384" s="65"/>
      <c r="Q384" s="65"/>
      <c r="R384" s="65"/>
      <c r="S384" s="65"/>
      <c r="T384" s="66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T384" s="14" t="s">
        <v>135</v>
      </c>
      <c r="AU384" s="14" t="s">
        <v>84</v>
      </c>
    </row>
    <row r="385" spans="1:65" s="2" customFormat="1" ht="16.5" customHeight="1">
      <c r="A385" s="28"/>
      <c r="B385" s="29"/>
      <c r="C385" s="179" t="s">
        <v>635</v>
      </c>
      <c r="D385" s="179" t="s">
        <v>128</v>
      </c>
      <c r="E385" s="180" t="s">
        <v>636</v>
      </c>
      <c r="F385" s="181" t="s">
        <v>637</v>
      </c>
      <c r="G385" s="182" t="s">
        <v>139</v>
      </c>
      <c r="H385" s="183">
        <v>100</v>
      </c>
      <c r="I385" s="184">
        <v>47.5</v>
      </c>
      <c r="J385" s="184">
        <f>ROUND(I385*H385,2)</f>
        <v>4750</v>
      </c>
      <c r="K385" s="181" t="s">
        <v>132</v>
      </c>
      <c r="L385" s="33"/>
      <c r="M385" s="185" t="s">
        <v>1</v>
      </c>
      <c r="N385" s="186" t="s">
        <v>39</v>
      </c>
      <c r="O385" s="187">
        <v>0</v>
      </c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189" t="s">
        <v>133</v>
      </c>
      <c r="AT385" s="189" t="s">
        <v>128</v>
      </c>
      <c r="AU385" s="189" t="s">
        <v>84</v>
      </c>
      <c r="AY385" s="14" t="s">
        <v>125</v>
      </c>
      <c r="BE385" s="190">
        <f>IF(N385="základní",J385,0)</f>
        <v>4750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4" t="s">
        <v>82</v>
      </c>
      <c r="BK385" s="190">
        <f>ROUND(I385*H385,2)</f>
        <v>4750</v>
      </c>
      <c r="BL385" s="14" t="s">
        <v>133</v>
      </c>
      <c r="BM385" s="189" t="s">
        <v>638</v>
      </c>
    </row>
    <row r="386" spans="1:65" s="2" customFormat="1" ht="28.8">
      <c r="A386" s="28"/>
      <c r="B386" s="29"/>
      <c r="C386" s="30"/>
      <c r="D386" s="191" t="s">
        <v>135</v>
      </c>
      <c r="E386" s="30"/>
      <c r="F386" s="192" t="s">
        <v>639</v>
      </c>
      <c r="G386" s="30"/>
      <c r="H386" s="30"/>
      <c r="I386" s="30"/>
      <c r="J386" s="30"/>
      <c r="K386" s="30"/>
      <c r="L386" s="33"/>
      <c r="M386" s="193"/>
      <c r="N386" s="194"/>
      <c r="O386" s="65"/>
      <c r="P386" s="65"/>
      <c r="Q386" s="65"/>
      <c r="R386" s="65"/>
      <c r="S386" s="65"/>
      <c r="T386" s="66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T386" s="14" t="s">
        <v>135</v>
      </c>
      <c r="AU386" s="14" t="s">
        <v>84</v>
      </c>
    </row>
    <row r="387" spans="1:65" s="2" customFormat="1" ht="16.5" customHeight="1">
      <c r="A387" s="28"/>
      <c r="B387" s="29"/>
      <c r="C387" s="179" t="s">
        <v>367</v>
      </c>
      <c r="D387" s="179" t="s">
        <v>128</v>
      </c>
      <c r="E387" s="180" t="s">
        <v>640</v>
      </c>
      <c r="F387" s="181" t="s">
        <v>641</v>
      </c>
      <c r="G387" s="182" t="s">
        <v>139</v>
      </c>
      <c r="H387" s="183">
        <v>500</v>
      </c>
      <c r="I387" s="184">
        <v>37.4</v>
      </c>
      <c r="J387" s="184">
        <f>ROUND(I387*H387,2)</f>
        <v>18700</v>
      </c>
      <c r="K387" s="181" t="s">
        <v>132</v>
      </c>
      <c r="L387" s="33"/>
      <c r="M387" s="185" t="s">
        <v>1</v>
      </c>
      <c r="N387" s="186" t="s">
        <v>39</v>
      </c>
      <c r="O387" s="187">
        <v>0</v>
      </c>
      <c r="P387" s="187">
        <f>O387*H387</f>
        <v>0</v>
      </c>
      <c r="Q387" s="187">
        <v>0</v>
      </c>
      <c r="R387" s="187">
        <f>Q387*H387</f>
        <v>0</v>
      </c>
      <c r="S387" s="187">
        <v>0</v>
      </c>
      <c r="T387" s="188">
        <f>S387*H387</f>
        <v>0</v>
      </c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R387" s="189" t="s">
        <v>133</v>
      </c>
      <c r="AT387" s="189" t="s">
        <v>128</v>
      </c>
      <c r="AU387" s="189" t="s">
        <v>84</v>
      </c>
      <c r="AY387" s="14" t="s">
        <v>125</v>
      </c>
      <c r="BE387" s="190">
        <f>IF(N387="základní",J387,0)</f>
        <v>18700</v>
      </c>
      <c r="BF387" s="190">
        <f>IF(N387="snížená",J387,0)</f>
        <v>0</v>
      </c>
      <c r="BG387" s="190">
        <f>IF(N387="zákl. přenesená",J387,0)</f>
        <v>0</v>
      </c>
      <c r="BH387" s="190">
        <f>IF(N387="sníž. přenesená",J387,0)</f>
        <v>0</v>
      </c>
      <c r="BI387" s="190">
        <f>IF(N387="nulová",J387,0)</f>
        <v>0</v>
      </c>
      <c r="BJ387" s="14" t="s">
        <v>82</v>
      </c>
      <c r="BK387" s="190">
        <f>ROUND(I387*H387,2)</f>
        <v>18700</v>
      </c>
      <c r="BL387" s="14" t="s">
        <v>133</v>
      </c>
      <c r="BM387" s="189" t="s">
        <v>642</v>
      </c>
    </row>
    <row r="388" spans="1:65" s="2" customFormat="1" ht="19.2">
      <c r="A388" s="28"/>
      <c r="B388" s="29"/>
      <c r="C388" s="30"/>
      <c r="D388" s="191" t="s">
        <v>135</v>
      </c>
      <c r="E388" s="30"/>
      <c r="F388" s="192" t="s">
        <v>643</v>
      </c>
      <c r="G388" s="30"/>
      <c r="H388" s="30"/>
      <c r="I388" s="30"/>
      <c r="J388" s="30"/>
      <c r="K388" s="30"/>
      <c r="L388" s="33"/>
      <c r="M388" s="193"/>
      <c r="N388" s="194"/>
      <c r="O388" s="65"/>
      <c r="P388" s="65"/>
      <c r="Q388" s="65"/>
      <c r="R388" s="65"/>
      <c r="S388" s="65"/>
      <c r="T388" s="66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T388" s="14" t="s">
        <v>135</v>
      </c>
      <c r="AU388" s="14" t="s">
        <v>84</v>
      </c>
    </row>
    <row r="389" spans="1:65" s="2" customFormat="1" ht="16.5" customHeight="1">
      <c r="A389" s="28"/>
      <c r="B389" s="29"/>
      <c r="C389" s="179" t="s">
        <v>644</v>
      </c>
      <c r="D389" s="179" t="s">
        <v>128</v>
      </c>
      <c r="E389" s="180" t="s">
        <v>645</v>
      </c>
      <c r="F389" s="181" t="s">
        <v>646</v>
      </c>
      <c r="G389" s="182" t="s">
        <v>139</v>
      </c>
      <c r="H389" s="183">
        <v>100</v>
      </c>
      <c r="I389" s="184">
        <v>47.5</v>
      </c>
      <c r="J389" s="184">
        <f>ROUND(I389*H389,2)</f>
        <v>4750</v>
      </c>
      <c r="K389" s="181" t="s">
        <v>132</v>
      </c>
      <c r="L389" s="33"/>
      <c r="M389" s="185" t="s">
        <v>1</v>
      </c>
      <c r="N389" s="186" t="s">
        <v>39</v>
      </c>
      <c r="O389" s="187">
        <v>0</v>
      </c>
      <c r="P389" s="187">
        <f>O389*H389</f>
        <v>0</v>
      </c>
      <c r="Q389" s="187">
        <v>0</v>
      </c>
      <c r="R389" s="187">
        <f>Q389*H389</f>
        <v>0</v>
      </c>
      <c r="S389" s="187">
        <v>0</v>
      </c>
      <c r="T389" s="188">
        <f>S389*H389</f>
        <v>0</v>
      </c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R389" s="189" t="s">
        <v>133</v>
      </c>
      <c r="AT389" s="189" t="s">
        <v>128</v>
      </c>
      <c r="AU389" s="189" t="s">
        <v>84</v>
      </c>
      <c r="AY389" s="14" t="s">
        <v>125</v>
      </c>
      <c r="BE389" s="190">
        <f>IF(N389="základní",J389,0)</f>
        <v>4750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4" t="s">
        <v>82</v>
      </c>
      <c r="BK389" s="190">
        <f>ROUND(I389*H389,2)</f>
        <v>4750</v>
      </c>
      <c r="BL389" s="14" t="s">
        <v>133</v>
      </c>
      <c r="BM389" s="189" t="s">
        <v>647</v>
      </c>
    </row>
    <row r="390" spans="1:65" s="2" customFormat="1" ht="28.8">
      <c r="A390" s="28"/>
      <c r="B390" s="29"/>
      <c r="C390" s="30"/>
      <c r="D390" s="191" t="s">
        <v>135</v>
      </c>
      <c r="E390" s="30"/>
      <c r="F390" s="192" t="s">
        <v>648</v>
      </c>
      <c r="G390" s="30"/>
      <c r="H390" s="30"/>
      <c r="I390" s="30"/>
      <c r="J390" s="30"/>
      <c r="K390" s="30"/>
      <c r="L390" s="33"/>
      <c r="M390" s="193"/>
      <c r="N390" s="194"/>
      <c r="O390" s="65"/>
      <c r="P390" s="65"/>
      <c r="Q390" s="65"/>
      <c r="R390" s="65"/>
      <c r="S390" s="65"/>
      <c r="T390" s="66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T390" s="14" t="s">
        <v>135</v>
      </c>
      <c r="AU390" s="14" t="s">
        <v>84</v>
      </c>
    </row>
    <row r="391" spans="1:65" s="2" customFormat="1" ht="16.5" customHeight="1">
      <c r="A391" s="28"/>
      <c r="B391" s="29"/>
      <c r="C391" s="179" t="s">
        <v>371</v>
      </c>
      <c r="D391" s="179" t="s">
        <v>128</v>
      </c>
      <c r="E391" s="180" t="s">
        <v>649</v>
      </c>
      <c r="F391" s="181" t="s">
        <v>650</v>
      </c>
      <c r="G391" s="182" t="s">
        <v>139</v>
      </c>
      <c r="H391" s="183">
        <v>120</v>
      </c>
      <c r="I391" s="184">
        <v>47.5</v>
      </c>
      <c r="J391" s="184">
        <f>ROUND(I391*H391,2)</f>
        <v>5700</v>
      </c>
      <c r="K391" s="181" t="s">
        <v>132</v>
      </c>
      <c r="L391" s="33"/>
      <c r="M391" s="185" t="s">
        <v>1</v>
      </c>
      <c r="N391" s="186" t="s">
        <v>39</v>
      </c>
      <c r="O391" s="187">
        <v>0</v>
      </c>
      <c r="P391" s="187">
        <f>O391*H391</f>
        <v>0</v>
      </c>
      <c r="Q391" s="187">
        <v>0</v>
      </c>
      <c r="R391" s="187">
        <f>Q391*H391</f>
        <v>0</v>
      </c>
      <c r="S391" s="187">
        <v>0</v>
      </c>
      <c r="T391" s="188">
        <f>S391*H391</f>
        <v>0</v>
      </c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R391" s="189" t="s">
        <v>133</v>
      </c>
      <c r="AT391" s="189" t="s">
        <v>128</v>
      </c>
      <c r="AU391" s="189" t="s">
        <v>84</v>
      </c>
      <c r="AY391" s="14" t="s">
        <v>125</v>
      </c>
      <c r="BE391" s="190">
        <f>IF(N391="základní",J391,0)</f>
        <v>5700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4" t="s">
        <v>82</v>
      </c>
      <c r="BK391" s="190">
        <f>ROUND(I391*H391,2)</f>
        <v>5700</v>
      </c>
      <c r="BL391" s="14" t="s">
        <v>133</v>
      </c>
      <c r="BM391" s="189" t="s">
        <v>651</v>
      </c>
    </row>
    <row r="392" spans="1:65" s="2" customFormat="1" ht="28.8">
      <c r="A392" s="28"/>
      <c r="B392" s="29"/>
      <c r="C392" s="30"/>
      <c r="D392" s="191" t="s">
        <v>135</v>
      </c>
      <c r="E392" s="30"/>
      <c r="F392" s="192" t="s">
        <v>652</v>
      </c>
      <c r="G392" s="30"/>
      <c r="H392" s="30"/>
      <c r="I392" s="30"/>
      <c r="J392" s="30"/>
      <c r="K392" s="30"/>
      <c r="L392" s="33"/>
      <c r="M392" s="193"/>
      <c r="N392" s="194"/>
      <c r="O392" s="65"/>
      <c r="P392" s="65"/>
      <c r="Q392" s="65"/>
      <c r="R392" s="65"/>
      <c r="S392" s="65"/>
      <c r="T392" s="66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T392" s="14" t="s">
        <v>135</v>
      </c>
      <c r="AU392" s="14" t="s">
        <v>84</v>
      </c>
    </row>
    <row r="393" spans="1:65" s="2" customFormat="1" ht="16.5" customHeight="1">
      <c r="A393" s="28"/>
      <c r="B393" s="29"/>
      <c r="C393" s="179" t="s">
        <v>653</v>
      </c>
      <c r="D393" s="179" t="s">
        <v>128</v>
      </c>
      <c r="E393" s="180" t="s">
        <v>654</v>
      </c>
      <c r="F393" s="181" t="s">
        <v>655</v>
      </c>
      <c r="G393" s="182" t="s">
        <v>139</v>
      </c>
      <c r="H393" s="183">
        <v>100</v>
      </c>
      <c r="I393" s="184">
        <v>56.2</v>
      </c>
      <c r="J393" s="184">
        <f>ROUND(I393*H393,2)</f>
        <v>5620</v>
      </c>
      <c r="K393" s="181" t="s">
        <v>132</v>
      </c>
      <c r="L393" s="33"/>
      <c r="M393" s="185" t="s">
        <v>1</v>
      </c>
      <c r="N393" s="186" t="s">
        <v>39</v>
      </c>
      <c r="O393" s="187">
        <v>0</v>
      </c>
      <c r="P393" s="187">
        <f>O393*H393</f>
        <v>0</v>
      </c>
      <c r="Q393" s="187">
        <v>0</v>
      </c>
      <c r="R393" s="187">
        <f>Q393*H393</f>
        <v>0</v>
      </c>
      <c r="S393" s="187">
        <v>0</v>
      </c>
      <c r="T393" s="188">
        <f>S393*H393</f>
        <v>0</v>
      </c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R393" s="189" t="s">
        <v>133</v>
      </c>
      <c r="AT393" s="189" t="s">
        <v>128</v>
      </c>
      <c r="AU393" s="189" t="s">
        <v>84</v>
      </c>
      <c r="AY393" s="14" t="s">
        <v>125</v>
      </c>
      <c r="BE393" s="190">
        <f>IF(N393="základní",J393,0)</f>
        <v>5620</v>
      </c>
      <c r="BF393" s="190">
        <f>IF(N393="snížená",J393,0)</f>
        <v>0</v>
      </c>
      <c r="BG393" s="190">
        <f>IF(N393="zákl. přenesená",J393,0)</f>
        <v>0</v>
      </c>
      <c r="BH393" s="190">
        <f>IF(N393="sníž. přenesená",J393,0)</f>
        <v>0</v>
      </c>
      <c r="BI393" s="190">
        <f>IF(N393="nulová",J393,0)</f>
        <v>0</v>
      </c>
      <c r="BJ393" s="14" t="s">
        <v>82</v>
      </c>
      <c r="BK393" s="190">
        <f>ROUND(I393*H393,2)</f>
        <v>5620</v>
      </c>
      <c r="BL393" s="14" t="s">
        <v>133</v>
      </c>
      <c r="BM393" s="189" t="s">
        <v>656</v>
      </c>
    </row>
    <row r="394" spans="1:65" s="2" customFormat="1" ht="28.8">
      <c r="A394" s="28"/>
      <c r="B394" s="29"/>
      <c r="C394" s="30"/>
      <c r="D394" s="191" t="s">
        <v>135</v>
      </c>
      <c r="E394" s="30"/>
      <c r="F394" s="192" t="s">
        <v>657</v>
      </c>
      <c r="G394" s="30"/>
      <c r="H394" s="30"/>
      <c r="I394" s="30"/>
      <c r="J394" s="30"/>
      <c r="K394" s="30"/>
      <c r="L394" s="33"/>
      <c r="M394" s="193"/>
      <c r="N394" s="194"/>
      <c r="O394" s="65"/>
      <c r="P394" s="65"/>
      <c r="Q394" s="65"/>
      <c r="R394" s="65"/>
      <c r="S394" s="65"/>
      <c r="T394" s="66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T394" s="14" t="s">
        <v>135</v>
      </c>
      <c r="AU394" s="14" t="s">
        <v>84</v>
      </c>
    </row>
    <row r="395" spans="1:65" s="2" customFormat="1" ht="16.5" customHeight="1">
      <c r="A395" s="28"/>
      <c r="B395" s="29"/>
      <c r="C395" s="179" t="s">
        <v>658</v>
      </c>
      <c r="D395" s="179" t="s">
        <v>128</v>
      </c>
      <c r="E395" s="180" t="s">
        <v>659</v>
      </c>
      <c r="F395" s="181" t="s">
        <v>660</v>
      </c>
      <c r="G395" s="182" t="s">
        <v>139</v>
      </c>
      <c r="H395" s="183">
        <v>120</v>
      </c>
      <c r="I395" s="184">
        <v>62.4</v>
      </c>
      <c r="J395" s="184">
        <f>ROUND(I395*H395,2)</f>
        <v>7488</v>
      </c>
      <c r="K395" s="181" t="s">
        <v>132</v>
      </c>
      <c r="L395" s="33"/>
      <c r="M395" s="185" t="s">
        <v>1</v>
      </c>
      <c r="N395" s="186" t="s">
        <v>39</v>
      </c>
      <c r="O395" s="187">
        <v>0</v>
      </c>
      <c r="P395" s="187">
        <f>O395*H395</f>
        <v>0</v>
      </c>
      <c r="Q395" s="187">
        <v>0</v>
      </c>
      <c r="R395" s="187">
        <f>Q395*H395</f>
        <v>0</v>
      </c>
      <c r="S395" s="187">
        <v>0</v>
      </c>
      <c r="T395" s="188">
        <f>S395*H395</f>
        <v>0</v>
      </c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R395" s="189" t="s">
        <v>133</v>
      </c>
      <c r="AT395" s="189" t="s">
        <v>128</v>
      </c>
      <c r="AU395" s="189" t="s">
        <v>84</v>
      </c>
      <c r="AY395" s="14" t="s">
        <v>125</v>
      </c>
      <c r="BE395" s="190">
        <f>IF(N395="základní",J395,0)</f>
        <v>7488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14" t="s">
        <v>82</v>
      </c>
      <c r="BK395" s="190">
        <f>ROUND(I395*H395,2)</f>
        <v>7488</v>
      </c>
      <c r="BL395" s="14" t="s">
        <v>133</v>
      </c>
      <c r="BM395" s="189" t="s">
        <v>661</v>
      </c>
    </row>
    <row r="396" spans="1:65" s="2" customFormat="1" ht="28.8">
      <c r="A396" s="28"/>
      <c r="B396" s="29"/>
      <c r="C396" s="30"/>
      <c r="D396" s="191" t="s">
        <v>135</v>
      </c>
      <c r="E396" s="30"/>
      <c r="F396" s="192" t="s">
        <v>662</v>
      </c>
      <c r="G396" s="30"/>
      <c r="H396" s="30"/>
      <c r="I396" s="30"/>
      <c r="J396" s="30"/>
      <c r="K396" s="30"/>
      <c r="L396" s="33"/>
      <c r="M396" s="193"/>
      <c r="N396" s="194"/>
      <c r="O396" s="65"/>
      <c r="P396" s="65"/>
      <c r="Q396" s="65"/>
      <c r="R396" s="65"/>
      <c r="S396" s="65"/>
      <c r="T396" s="66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T396" s="14" t="s">
        <v>135</v>
      </c>
      <c r="AU396" s="14" t="s">
        <v>84</v>
      </c>
    </row>
    <row r="397" spans="1:65" s="2" customFormat="1" ht="16.5" customHeight="1">
      <c r="A397" s="28"/>
      <c r="B397" s="29"/>
      <c r="C397" s="179" t="s">
        <v>663</v>
      </c>
      <c r="D397" s="179" t="s">
        <v>128</v>
      </c>
      <c r="E397" s="180" t="s">
        <v>664</v>
      </c>
      <c r="F397" s="181" t="s">
        <v>665</v>
      </c>
      <c r="G397" s="182" t="s">
        <v>139</v>
      </c>
      <c r="H397" s="183">
        <v>60</v>
      </c>
      <c r="I397" s="184">
        <v>244</v>
      </c>
      <c r="J397" s="184">
        <f>ROUND(I397*H397,2)</f>
        <v>14640</v>
      </c>
      <c r="K397" s="181" t="s">
        <v>132</v>
      </c>
      <c r="L397" s="33"/>
      <c r="M397" s="185" t="s">
        <v>1</v>
      </c>
      <c r="N397" s="186" t="s">
        <v>39</v>
      </c>
      <c r="O397" s="187">
        <v>0</v>
      </c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89" t="s">
        <v>133</v>
      </c>
      <c r="AT397" s="189" t="s">
        <v>128</v>
      </c>
      <c r="AU397" s="189" t="s">
        <v>84</v>
      </c>
      <c r="AY397" s="14" t="s">
        <v>125</v>
      </c>
      <c r="BE397" s="190">
        <f>IF(N397="základní",J397,0)</f>
        <v>14640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4" t="s">
        <v>82</v>
      </c>
      <c r="BK397" s="190">
        <f>ROUND(I397*H397,2)</f>
        <v>14640</v>
      </c>
      <c r="BL397" s="14" t="s">
        <v>133</v>
      </c>
      <c r="BM397" s="189" t="s">
        <v>666</v>
      </c>
    </row>
    <row r="398" spans="1:65" s="2" customFormat="1" ht="19.2">
      <c r="A398" s="28"/>
      <c r="B398" s="29"/>
      <c r="C398" s="30"/>
      <c r="D398" s="191" t="s">
        <v>135</v>
      </c>
      <c r="E398" s="30"/>
      <c r="F398" s="192" t="s">
        <v>667</v>
      </c>
      <c r="G398" s="30"/>
      <c r="H398" s="30"/>
      <c r="I398" s="30"/>
      <c r="J398" s="30"/>
      <c r="K398" s="30"/>
      <c r="L398" s="33"/>
      <c r="M398" s="193"/>
      <c r="N398" s="194"/>
      <c r="O398" s="65"/>
      <c r="P398" s="65"/>
      <c r="Q398" s="65"/>
      <c r="R398" s="65"/>
      <c r="S398" s="65"/>
      <c r="T398" s="66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T398" s="14" t="s">
        <v>135</v>
      </c>
      <c r="AU398" s="14" t="s">
        <v>84</v>
      </c>
    </row>
    <row r="399" spans="1:65" s="2" customFormat="1" ht="19.2">
      <c r="A399" s="28"/>
      <c r="B399" s="29"/>
      <c r="C399" s="30"/>
      <c r="D399" s="191" t="s">
        <v>142</v>
      </c>
      <c r="E399" s="30"/>
      <c r="F399" s="195" t="s">
        <v>153</v>
      </c>
      <c r="G399" s="30"/>
      <c r="H399" s="30"/>
      <c r="I399" s="30"/>
      <c r="J399" s="30"/>
      <c r="K399" s="30"/>
      <c r="L399" s="33"/>
      <c r="M399" s="193"/>
      <c r="N399" s="194"/>
      <c r="O399" s="65"/>
      <c r="P399" s="65"/>
      <c r="Q399" s="65"/>
      <c r="R399" s="65"/>
      <c r="S399" s="65"/>
      <c r="T399" s="66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T399" s="14" t="s">
        <v>142</v>
      </c>
      <c r="AU399" s="14" t="s">
        <v>84</v>
      </c>
    </row>
    <row r="400" spans="1:65" s="2" customFormat="1" ht="16.5" customHeight="1">
      <c r="A400" s="28"/>
      <c r="B400" s="29"/>
      <c r="C400" s="179" t="s">
        <v>668</v>
      </c>
      <c r="D400" s="179" t="s">
        <v>128</v>
      </c>
      <c r="E400" s="180" t="s">
        <v>669</v>
      </c>
      <c r="F400" s="181" t="s">
        <v>670</v>
      </c>
      <c r="G400" s="182" t="s">
        <v>139</v>
      </c>
      <c r="H400" s="183">
        <v>60</v>
      </c>
      <c r="I400" s="184">
        <v>244</v>
      </c>
      <c r="J400" s="184">
        <f>ROUND(I400*H400,2)</f>
        <v>14640</v>
      </c>
      <c r="K400" s="181" t="s">
        <v>132</v>
      </c>
      <c r="L400" s="33"/>
      <c r="M400" s="185" t="s">
        <v>1</v>
      </c>
      <c r="N400" s="186" t="s">
        <v>39</v>
      </c>
      <c r="O400" s="187">
        <v>0</v>
      </c>
      <c r="P400" s="187">
        <f>O400*H400</f>
        <v>0</v>
      </c>
      <c r="Q400" s="187">
        <v>0</v>
      </c>
      <c r="R400" s="187">
        <f>Q400*H400</f>
        <v>0</v>
      </c>
      <c r="S400" s="187">
        <v>0</v>
      </c>
      <c r="T400" s="188">
        <f>S400*H400</f>
        <v>0</v>
      </c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R400" s="189" t="s">
        <v>133</v>
      </c>
      <c r="AT400" s="189" t="s">
        <v>128</v>
      </c>
      <c r="AU400" s="189" t="s">
        <v>84</v>
      </c>
      <c r="AY400" s="14" t="s">
        <v>125</v>
      </c>
      <c r="BE400" s="190">
        <f>IF(N400="základní",J400,0)</f>
        <v>14640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4" t="s">
        <v>82</v>
      </c>
      <c r="BK400" s="190">
        <f>ROUND(I400*H400,2)</f>
        <v>14640</v>
      </c>
      <c r="BL400" s="14" t="s">
        <v>133</v>
      </c>
      <c r="BM400" s="189" t="s">
        <v>671</v>
      </c>
    </row>
    <row r="401" spans="1:65" s="2" customFormat="1" ht="19.2">
      <c r="A401" s="28"/>
      <c r="B401" s="29"/>
      <c r="C401" s="30"/>
      <c r="D401" s="191" t="s">
        <v>135</v>
      </c>
      <c r="E401" s="30"/>
      <c r="F401" s="192" t="s">
        <v>672</v>
      </c>
      <c r="G401" s="30"/>
      <c r="H401" s="30"/>
      <c r="I401" s="30"/>
      <c r="J401" s="30"/>
      <c r="K401" s="30"/>
      <c r="L401" s="33"/>
      <c r="M401" s="193"/>
      <c r="N401" s="194"/>
      <c r="O401" s="65"/>
      <c r="P401" s="65"/>
      <c r="Q401" s="65"/>
      <c r="R401" s="65"/>
      <c r="S401" s="65"/>
      <c r="T401" s="66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T401" s="14" t="s">
        <v>135</v>
      </c>
      <c r="AU401" s="14" t="s">
        <v>84</v>
      </c>
    </row>
    <row r="402" spans="1:65" s="2" customFormat="1" ht="19.2">
      <c r="A402" s="28"/>
      <c r="B402" s="29"/>
      <c r="C402" s="30"/>
      <c r="D402" s="191" t="s">
        <v>142</v>
      </c>
      <c r="E402" s="30"/>
      <c r="F402" s="195" t="s">
        <v>153</v>
      </c>
      <c r="G402" s="30"/>
      <c r="H402" s="30"/>
      <c r="I402" s="30"/>
      <c r="J402" s="30"/>
      <c r="K402" s="30"/>
      <c r="L402" s="33"/>
      <c r="M402" s="193"/>
      <c r="N402" s="194"/>
      <c r="O402" s="65"/>
      <c r="P402" s="65"/>
      <c r="Q402" s="65"/>
      <c r="R402" s="65"/>
      <c r="S402" s="65"/>
      <c r="T402" s="66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T402" s="14" t="s">
        <v>142</v>
      </c>
      <c r="AU402" s="14" t="s">
        <v>84</v>
      </c>
    </row>
    <row r="403" spans="1:65" s="2" customFormat="1" ht="16.5" customHeight="1">
      <c r="A403" s="28"/>
      <c r="B403" s="29"/>
      <c r="C403" s="179" t="s">
        <v>673</v>
      </c>
      <c r="D403" s="179" t="s">
        <v>128</v>
      </c>
      <c r="E403" s="180" t="s">
        <v>674</v>
      </c>
      <c r="F403" s="181" t="s">
        <v>675</v>
      </c>
      <c r="G403" s="182" t="s">
        <v>139</v>
      </c>
      <c r="H403" s="183">
        <v>60</v>
      </c>
      <c r="I403" s="184">
        <v>225</v>
      </c>
      <c r="J403" s="184">
        <f>ROUND(I403*H403,2)</f>
        <v>13500</v>
      </c>
      <c r="K403" s="181" t="s">
        <v>132</v>
      </c>
      <c r="L403" s="33"/>
      <c r="M403" s="185" t="s">
        <v>1</v>
      </c>
      <c r="N403" s="186" t="s">
        <v>39</v>
      </c>
      <c r="O403" s="187">
        <v>0</v>
      </c>
      <c r="P403" s="187">
        <f>O403*H403</f>
        <v>0</v>
      </c>
      <c r="Q403" s="187">
        <v>0</v>
      </c>
      <c r="R403" s="187">
        <f>Q403*H403</f>
        <v>0</v>
      </c>
      <c r="S403" s="187">
        <v>0</v>
      </c>
      <c r="T403" s="188">
        <f>S403*H403</f>
        <v>0</v>
      </c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R403" s="189" t="s">
        <v>133</v>
      </c>
      <c r="AT403" s="189" t="s">
        <v>128</v>
      </c>
      <c r="AU403" s="189" t="s">
        <v>84</v>
      </c>
      <c r="AY403" s="14" t="s">
        <v>125</v>
      </c>
      <c r="BE403" s="190">
        <f>IF(N403="základní",J403,0)</f>
        <v>13500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14" t="s">
        <v>82</v>
      </c>
      <c r="BK403" s="190">
        <f>ROUND(I403*H403,2)</f>
        <v>13500</v>
      </c>
      <c r="BL403" s="14" t="s">
        <v>133</v>
      </c>
      <c r="BM403" s="189" t="s">
        <v>676</v>
      </c>
    </row>
    <row r="404" spans="1:65" s="2" customFormat="1" ht="28.8">
      <c r="A404" s="28"/>
      <c r="B404" s="29"/>
      <c r="C404" s="30"/>
      <c r="D404" s="191" t="s">
        <v>135</v>
      </c>
      <c r="E404" s="30"/>
      <c r="F404" s="192" t="s">
        <v>677</v>
      </c>
      <c r="G404" s="30"/>
      <c r="H404" s="30"/>
      <c r="I404" s="30"/>
      <c r="J404" s="30"/>
      <c r="K404" s="30"/>
      <c r="L404" s="33"/>
      <c r="M404" s="193"/>
      <c r="N404" s="194"/>
      <c r="O404" s="65"/>
      <c r="P404" s="65"/>
      <c r="Q404" s="65"/>
      <c r="R404" s="65"/>
      <c r="S404" s="65"/>
      <c r="T404" s="66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T404" s="14" t="s">
        <v>135</v>
      </c>
      <c r="AU404" s="14" t="s">
        <v>84</v>
      </c>
    </row>
    <row r="405" spans="1:65" s="2" customFormat="1" ht="19.2">
      <c r="A405" s="28"/>
      <c r="B405" s="29"/>
      <c r="C405" s="30"/>
      <c r="D405" s="191" t="s">
        <v>142</v>
      </c>
      <c r="E405" s="30"/>
      <c r="F405" s="195" t="s">
        <v>153</v>
      </c>
      <c r="G405" s="30"/>
      <c r="H405" s="30"/>
      <c r="I405" s="30"/>
      <c r="J405" s="30"/>
      <c r="K405" s="30"/>
      <c r="L405" s="33"/>
      <c r="M405" s="193"/>
      <c r="N405" s="194"/>
      <c r="O405" s="65"/>
      <c r="P405" s="65"/>
      <c r="Q405" s="65"/>
      <c r="R405" s="65"/>
      <c r="S405" s="65"/>
      <c r="T405" s="66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T405" s="14" t="s">
        <v>142</v>
      </c>
      <c r="AU405" s="14" t="s">
        <v>84</v>
      </c>
    </row>
    <row r="406" spans="1:65" s="2" customFormat="1" ht="16.5" customHeight="1">
      <c r="A406" s="28"/>
      <c r="B406" s="29"/>
      <c r="C406" s="179" t="s">
        <v>678</v>
      </c>
      <c r="D406" s="179" t="s">
        <v>128</v>
      </c>
      <c r="E406" s="180" t="s">
        <v>679</v>
      </c>
      <c r="F406" s="181" t="s">
        <v>680</v>
      </c>
      <c r="G406" s="182" t="s">
        <v>139</v>
      </c>
      <c r="H406" s="183">
        <v>60</v>
      </c>
      <c r="I406" s="184">
        <v>206</v>
      </c>
      <c r="J406" s="184">
        <f>ROUND(I406*H406,2)</f>
        <v>12360</v>
      </c>
      <c r="K406" s="181" t="s">
        <v>132</v>
      </c>
      <c r="L406" s="33"/>
      <c r="M406" s="185" t="s">
        <v>1</v>
      </c>
      <c r="N406" s="186" t="s">
        <v>39</v>
      </c>
      <c r="O406" s="187">
        <v>0</v>
      </c>
      <c r="P406" s="187">
        <f>O406*H406</f>
        <v>0</v>
      </c>
      <c r="Q406" s="187">
        <v>0</v>
      </c>
      <c r="R406" s="187">
        <f>Q406*H406</f>
        <v>0</v>
      </c>
      <c r="S406" s="187">
        <v>0</v>
      </c>
      <c r="T406" s="188">
        <f>S406*H406</f>
        <v>0</v>
      </c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189" t="s">
        <v>133</v>
      </c>
      <c r="AT406" s="189" t="s">
        <v>128</v>
      </c>
      <c r="AU406" s="189" t="s">
        <v>84</v>
      </c>
      <c r="AY406" s="14" t="s">
        <v>125</v>
      </c>
      <c r="BE406" s="190">
        <f>IF(N406="základní",J406,0)</f>
        <v>12360</v>
      </c>
      <c r="BF406" s="190">
        <f>IF(N406="snížená",J406,0)</f>
        <v>0</v>
      </c>
      <c r="BG406" s="190">
        <f>IF(N406="zákl. přenesená",J406,0)</f>
        <v>0</v>
      </c>
      <c r="BH406" s="190">
        <f>IF(N406="sníž. přenesená",J406,0)</f>
        <v>0</v>
      </c>
      <c r="BI406" s="190">
        <f>IF(N406="nulová",J406,0)</f>
        <v>0</v>
      </c>
      <c r="BJ406" s="14" t="s">
        <v>82</v>
      </c>
      <c r="BK406" s="190">
        <f>ROUND(I406*H406,2)</f>
        <v>12360</v>
      </c>
      <c r="BL406" s="14" t="s">
        <v>133</v>
      </c>
      <c r="BM406" s="189" t="s">
        <v>681</v>
      </c>
    </row>
    <row r="407" spans="1:65" s="2" customFormat="1" ht="28.8">
      <c r="A407" s="28"/>
      <c r="B407" s="29"/>
      <c r="C407" s="30"/>
      <c r="D407" s="191" t="s">
        <v>135</v>
      </c>
      <c r="E407" s="30"/>
      <c r="F407" s="192" t="s">
        <v>682</v>
      </c>
      <c r="G407" s="30"/>
      <c r="H407" s="30"/>
      <c r="I407" s="30"/>
      <c r="J407" s="30"/>
      <c r="K407" s="30"/>
      <c r="L407" s="33"/>
      <c r="M407" s="193"/>
      <c r="N407" s="194"/>
      <c r="O407" s="65"/>
      <c r="P407" s="65"/>
      <c r="Q407" s="65"/>
      <c r="R407" s="65"/>
      <c r="S407" s="65"/>
      <c r="T407" s="66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T407" s="14" t="s">
        <v>135</v>
      </c>
      <c r="AU407" s="14" t="s">
        <v>84</v>
      </c>
    </row>
    <row r="408" spans="1:65" s="2" customFormat="1" ht="19.2">
      <c r="A408" s="28"/>
      <c r="B408" s="29"/>
      <c r="C408" s="30"/>
      <c r="D408" s="191" t="s">
        <v>142</v>
      </c>
      <c r="E408" s="30"/>
      <c r="F408" s="195" t="s">
        <v>153</v>
      </c>
      <c r="G408" s="30"/>
      <c r="H408" s="30"/>
      <c r="I408" s="30"/>
      <c r="J408" s="30"/>
      <c r="K408" s="30"/>
      <c r="L408" s="33"/>
      <c r="M408" s="193"/>
      <c r="N408" s="194"/>
      <c r="O408" s="65"/>
      <c r="P408" s="65"/>
      <c r="Q408" s="65"/>
      <c r="R408" s="65"/>
      <c r="S408" s="65"/>
      <c r="T408" s="66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T408" s="14" t="s">
        <v>142</v>
      </c>
      <c r="AU408" s="14" t="s">
        <v>84</v>
      </c>
    </row>
    <row r="409" spans="1:65" s="2" customFormat="1" ht="24.15" customHeight="1">
      <c r="A409" s="28"/>
      <c r="B409" s="29"/>
      <c r="C409" s="179" t="s">
        <v>683</v>
      </c>
      <c r="D409" s="179" t="s">
        <v>128</v>
      </c>
      <c r="E409" s="180" t="s">
        <v>684</v>
      </c>
      <c r="F409" s="181" t="s">
        <v>685</v>
      </c>
      <c r="G409" s="182" t="s">
        <v>139</v>
      </c>
      <c r="H409" s="183">
        <v>250</v>
      </c>
      <c r="I409" s="184">
        <v>635</v>
      </c>
      <c r="J409" s="184">
        <f>ROUND(I409*H409,2)</f>
        <v>158750</v>
      </c>
      <c r="K409" s="181" t="s">
        <v>132</v>
      </c>
      <c r="L409" s="33"/>
      <c r="M409" s="185" t="s">
        <v>1</v>
      </c>
      <c r="N409" s="186" t="s">
        <v>39</v>
      </c>
      <c r="O409" s="187">
        <v>0</v>
      </c>
      <c r="P409" s="187">
        <f>O409*H409</f>
        <v>0</v>
      </c>
      <c r="Q409" s="187">
        <v>0</v>
      </c>
      <c r="R409" s="187">
        <f>Q409*H409</f>
        <v>0</v>
      </c>
      <c r="S409" s="187">
        <v>0</v>
      </c>
      <c r="T409" s="188">
        <f>S409*H409</f>
        <v>0</v>
      </c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R409" s="189" t="s">
        <v>133</v>
      </c>
      <c r="AT409" s="189" t="s">
        <v>128</v>
      </c>
      <c r="AU409" s="189" t="s">
        <v>84</v>
      </c>
      <c r="AY409" s="14" t="s">
        <v>125</v>
      </c>
      <c r="BE409" s="190">
        <f>IF(N409="základní",J409,0)</f>
        <v>158750</v>
      </c>
      <c r="BF409" s="190">
        <f>IF(N409="snížená",J409,0)</f>
        <v>0</v>
      </c>
      <c r="BG409" s="190">
        <f>IF(N409="zákl. přenesená",J409,0)</f>
        <v>0</v>
      </c>
      <c r="BH409" s="190">
        <f>IF(N409="sníž. přenesená",J409,0)</f>
        <v>0</v>
      </c>
      <c r="BI409" s="190">
        <f>IF(N409="nulová",J409,0)</f>
        <v>0</v>
      </c>
      <c r="BJ409" s="14" t="s">
        <v>82</v>
      </c>
      <c r="BK409" s="190">
        <f>ROUND(I409*H409,2)</f>
        <v>158750</v>
      </c>
      <c r="BL409" s="14" t="s">
        <v>133</v>
      </c>
      <c r="BM409" s="189" t="s">
        <v>686</v>
      </c>
    </row>
    <row r="410" spans="1:65" s="2" customFormat="1" ht="57.6">
      <c r="A410" s="28"/>
      <c r="B410" s="29"/>
      <c r="C410" s="30"/>
      <c r="D410" s="191" t="s">
        <v>135</v>
      </c>
      <c r="E410" s="30"/>
      <c r="F410" s="192" t="s">
        <v>687</v>
      </c>
      <c r="G410" s="30"/>
      <c r="H410" s="30"/>
      <c r="I410" s="30"/>
      <c r="J410" s="30"/>
      <c r="K410" s="30"/>
      <c r="L410" s="33"/>
      <c r="M410" s="193"/>
      <c r="N410" s="194"/>
      <c r="O410" s="65"/>
      <c r="P410" s="65"/>
      <c r="Q410" s="65"/>
      <c r="R410" s="65"/>
      <c r="S410" s="65"/>
      <c r="T410" s="66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T410" s="14" t="s">
        <v>135</v>
      </c>
      <c r="AU410" s="14" t="s">
        <v>84</v>
      </c>
    </row>
    <row r="411" spans="1:65" s="2" customFormat="1" ht="19.2">
      <c r="A411" s="28"/>
      <c r="B411" s="29"/>
      <c r="C411" s="30"/>
      <c r="D411" s="191" t="s">
        <v>142</v>
      </c>
      <c r="E411" s="30"/>
      <c r="F411" s="195" t="s">
        <v>153</v>
      </c>
      <c r="G411" s="30"/>
      <c r="H411" s="30"/>
      <c r="I411" s="30"/>
      <c r="J411" s="30"/>
      <c r="K411" s="30"/>
      <c r="L411" s="33"/>
      <c r="M411" s="193"/>
      <c r="N411" s="194"/>
      <c r="O411" s="65"/>
      <c r="P411" s="65"/>
      <c r="Q411" s="65"/>
      <c r="R411" s="65"/>
      <c r="S411" s="65"/>
      <c r="T411" s="66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T411" s="14" t="s">
        <v>142</v>
      </c>
      <c r="AU411" s="14" t="s">
        <v>84</v>
      </c>
    </row>
    <row r="412" spans="1:65" s="2" customFormat="1" ht="24.15" customHeight="1">
      <c r="A412" s="28"/>
      <c r="B412" s="29"/>
      <c r="C412" s="179" t="s">
        <v>688</v>
      </c>
      <c r="D412" s="179" t="s">
        <v>128</v>
      </c>
      <c r="E412" s="180" t="s">
        <v>689</v>
      </c>
      <c r="F412" s="181" t="s">
        <v>690</v>
      </c>
      <c r="G412" s="182" t="s">
        <v>139</v>
      </c>
      <c r="H412" s="183">
        <v>250</v>
      </c>
      <c r="I412" s="184">
        <v>1010</v>
      </c>
      <c r="J412" s="184">
        <f>ROUND(I412*H412,2)</f>
        <v>252500</v>
      </c>
      <c r="K412" s="181" t="s">
        <v>132</v>
      </c>
      <c r="L412" s="33"/>
      <c r="M412" s="185" t="s">
        <v>1</v>
      </c>
      <c r="N412" s="186" t="s">
        <v>39</v>
      </c>
      <c r="O412" s="187">
        <v>0</v>
      </c>
      <c r="P412" s="187">
        <f>O412*H412</f>
        <v>0</v>
      </c>
      <c r="Q412" s="187">
        <v>0</v>
      </c>
      <c r="R412" s="187">
        <f>Q412*H412</f>
        <v>0</v>
      </c>
      <c r="S412" s="187">
        <v>0</v>
      </c>
      <c r="T412" s="188">
        <f>S412*H412</f>
        <v>0</v>
      </c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R412" s="189" t="s">
        <v>133</v>
      </c>
      <c r="AT412" s="189" t="s">
        <v>128</v>
      </c>
      <c r="AU412" s="189" t="s">
        <v>84</v>
      </c>
      <c r="AY412" s="14" t="s">
        <v>125</v>
      </c>
      <c r="BE412" s="190">
        <f>IF(N412="základní",J412,0)</f>
        <v>252500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4" t="s">
        <v>82</v>
      </c>
      <c r="BK412" s="190">
        <f>ROUND(I412*H412,2)</f>
        <v>252500</v>
      </c>
      <c r="BL412" s="14" t="s">
        <v>133</v>
      </c>
      <c r="BM412" s="189" t="s">
        <v>691</v>
      </c>
    </row>
    <row r="413" spans="1:65" s="2" customFormat="1" ht="57.6">
      <c r="A413" s="28"/>
      <c r="B413" s="29"/>
      <c r="C413" s="30"/>
      <c r="D413" s="191" t="s">
        <v>135</v>
      </c>
      <c r="E413" s="30"/>
      <c r="F413" s="192" t="s">
        <v>692</v>
      </c>
      <c r="G413" s="30"/>
      <c r="H413" s="30"/>
      <c r="I413" s="30"/>
      <c r="J413" s="30"/>
      <c r="K413" s="30"/>
      <c r="L413" s="33"/>
      <c r="M413" s="193"/>
      <c r="N413" s="194"/>
      <c r="O413" s="65"/>
      <c r="P413" s="65"/>
      <c r="Q413" s="65"/>
      <c r="R413" s="65"/>
      <c r="S413" s="65"/>
      <c r="T413" s="66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T413" s="14" t="s">
        <v>135</v>
      </c>
      <c r="AU413" s="14" t="s">
        <v>84</v>
      </c>
    </row>
    <row r="414" spans="1:65" s="2" customFormat="1" ht="19.2">
      <c r="A414" s="28"/>
      <c r="B414" s="29"/>
      <c r="C414" s="30"/>
      <c r="D414" s="191" t="s">
        <v>142</v>
      </c>
      <c r="E414" s="30"/>
      <c r="F414" s="195" t="s">
        <v>153</v>
      </c>
      <c r="G414" s="30"/>
      <c r="H414" s="30"/>
      <c r="I414" s="30"/>
      <c r="J414" s="30"/>
      <c r="K414" s="30"/>
      <c r="L414" s="33"/>
      <c r="M414" s="193"/>
      <c r="N414" s="194"/>
      <c r="O414" s="65"/>
      <c r="P414" s="65"/>
      <c r="Q414" s="65"/>
      <c r="R414" s="65"/>
      <c r="S414" s="65"/>
      <c r="T414" s="66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T414" s="14" t="s">
        <v>142</v>
      </c>
      <c r="AU414" s="14" t="s">
        <v>84</v>
      </c>
    </row>
    <row r="415" spans="1:65" s="2" customFormat="1" ht="24.15" customHeight="1">
      <c r="A415" s="28"/>
      <c r="B415" s="29"/>
      <c r="C415" s="179" t="s">
        <v>693</v>
      </c>
      <c r="D415" s="179" t="s">
        <v>128</v>
      </c>
      <c r="E415" s="180" t="s">
        <v>694</v>
      </c>
      <c r="F415" s="181" t="s">
        <v>695</v>
      </c>
      <c r="G415" s="182" t="s">
        <v>139</v>
      </c>
      <c r="H415" s="183">
        <v>250</v>
      </c>
      <c r="I415" s="184">
        <v>1200</v>
      </c>
      <c r="J415" s="184">
        <f>ROUND(I415*H415,2)</f>
        <v>300000</v>
      </c>
      <c r="K415" s="181" t="s">
        <v>132</v>
      </c>
      <c r="L415" s="33"/>
      <c r="M415" s="185" t="s">
        <v>1</v>
      </c>
      <c r="N415" s="186" t="s">
        <v>39</v>
      </c>
      <c r="O415" s="187">
        <v>0</v>
      </c>
      <c r="P415" s="187">
        <f>O415*H415</f>
        <v>0</v>
      </c>
      <c r="Q415" s="187">
        <v>0</v>
      </c>
      <c r="R415" s="187">
        <f>Q415*H415</f>
        <v>0</v>
      </c>
      <c r="S415" s="187">
        <v>0</v>
      </c>
      <c r="T415" s="188">
        <f>S415*H415</f>
        <v>0</v>
      </c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R415" s="189" t="s">
        <v>133</v>
      </c>
      <c r="AT415" s="189" t="s">
        <v>128</v>
      </c>
      <c r="AU415" s="189" t="s">
        <v>84</v>
      </c>
      <c r="AY415" s="14" t="s">
        <v>125</v>
      </c>
      <c r="BE415" s="190">
        <f>IF(N415="základní",J415,0)</f>
        <v>300000</v>
      </c>
      <c r="BF415" s="190">
        <f>IF(N415="snížená",J415,0)</f>
        <v>0</v>
      </c>
      <c r="BG415" s="190">
        <f>IF(N415="zákl. přenesená",J415,0)</f>
        <v>0</v>
      </c>
      <c r="BH415" s="190">
        <f>IF(N415="sníž. přenesená",J415,0)</f>
        <v>0</v>
      </c>
      <c r="BI415" s="190">
        <f>IF(N415="nulová",J415,0)</f>
        <v>0</v>
      </c>
      <c r="BJ415" s="14" t="s">
        <v>82</v>
      </c>
      <c r="BK415" s="190">
        <f>ROUND(I415*H415,2)</f>
        <v>300000</v>
      </c>
      <c r="BL415" s="14" t="s">
        <v>133</v>
      </c>
      <c r="BM415" s="189" t="s">
        <v>696</v>
      </c>
    </row>
    <row r="416" spans="1:65" s="2" customFormat="1" ht="57.6">
      <c r="A416" s="28"/>
      <c r="B416" s="29"/>
      <c r="C416" s="30"/>
      <c r="D416" s="191" t="s">
        <v>135</v>
      </c>
      <c r="E416" s="30"/>
      <c r="F416" s="192" t="s">
        <v>697</v>
      </c>
      <c r="G416" s="30"/>
      <c r="H416" s="30"/>
      <c r="I416" s="30"/>
      <c r="J416" s="30"/>
      <c r="K416" s="30"/>
      <c r="L416" s="33"/>
      <c r="M416" s="193"/>
      <c r="N416" s="194"/>
      <c r="O416" s="65"/>
      <c r="P416" s="65"/>
      <c r="Q416" s="65"/>
      <c r="R416" s="65"/>
      <c r="S416" s="65"/>
      <c r="T416" s="66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T416" s="14" t="s">
        <v>135</v>
      </c>
      <c r="AU416" s="14" t="s">
        <v>84</v>
      </c>
    </row>
    <row r="417" spans="1:65" s="2" customFormat="1" ht="19.2">
      <c r="A417" s="28"/>
      <c r="B417" s="29"/>
      <c r="C417" s="30"/>
      <c r="D417" s="191" t="s">
        <v>142</v>
      </c>
      <c r="E417" s="30"/>
      <c r="F417" s="195" t="s">
        <v>153</v>
      </c>
      <c r="G417" s="30"/>
      <c r="H417" s="30"/>
      <c r="I417" s="30"/>
      <c r="J417" s="30"/>
      <c r="K417" s="30"/>
      <c r="L417" s="33"/>
      <c r="M417" s="193"/>
      <c r="N417" s="194"/>
      <c r="O417" s="65"/>
      <c r="P417" s="65"/>
      <c r="Q417" s="65"/>
      <c r="R417" s="65"/>
      <c r="S417" s="65"/>
      <c r="T417" s="66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T417" s="14" t="s">
        <v>142</v>
      </c>
      <c r="AU417" s="14" t="s">
        <v>84</v>
      </c>
    </row>
    <row r="418" spans="1:65" s="2" customFormat="1" ht="21.75" customHeight="1">
      <c r="A418" s="28"/>
      <c r="B418" s="29"/>
      <c r="C418" s="179" t="s">
        <v>698</v>
      </c>
      <c r="D418" s="179" t="s">
        <v>128</v>
      </c>
      <c r="E418" s="180" t="s">
        <v>699</v>
      </c>
      <c r="F418" s="181" t="s">
        <v>700</v>
      </c>
      <c r="G418" s="182" t="s">
        <v>139</v>
      </c>
      <c r="H418" s="183">
        <v>250</v>
      </c>
      <c r="I418" s="184">
        <v>568</v>
      </c>
      <c r="J418" s="184">
        <f>ROUND(I418*H418,2)</f>
        <v>142000</v>
      </c>
      <c r="K418" s="181" t="s">
        <v>132</v>
      </c>
      <c r="L418" s="33"/>
      <c r="M418" s="185" t="s">
        <v>1</v>
      </c>
      <c r="N418" s="186" t="s">
        <v>39</v>
      </c>
      <c r="O418" s="187">
        <v>0</v>
      </c>
      <c r="P418" s="187">
        <f>O418*H418</f>
        <v>0</v>
      </c>
      <c r="Q418" s="187">
        <v>0</v>
      </c>
      <c r="R418" s="187">
        <f>Q418*H418</f>
        <v>0</v>
      </c>
      <c r="S418" s="187">
        <v>0</v>
      </c>
      <c r="T418" s="188">
        <f>S418*H418</f>
        <v>0</v>
      </c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R418" s="189" t="s">
        <v>133</v>
      </c>
      <c r="AT418" s="189" t="s">
        <v>128</v>
      </c>
      <c r="AU418" s="189" t="s">
        <v>84</v>
      </c>
      <c r="AY418" s="14" t="s">
        <v>125</v>
      </c>
      <c r="BE418" s="190">
        <f>IF(N418="základní",J418,0)</f>
        <v>142000</v>
      </c>
      <c r="BF418" s="190">
        <f>IF(N418="snížená",J418,0)</f>
        <v>0</v>
      </c>
      <c r="BG418" s="190">
        <f>IF(N418="zákl. přenesená",J418,0)</f>
        <v>0</v>
      </c>
      <c r="BH418" s="190">
        <f>IF(N418="sníž. přenesená",J418,0)</f>
        <v>0</v>
      </c>
      <c r="BI418" s="190">
        <f>IF(N418="nulová",J418,0)</f>
        <v>0</v>
      </c>
      <c r="BJ418" s="14" t="s">
        <v>82</v>
      </c>
      <c r="BK418" s="190">
        <f>ROUND(I418*H418,2)</f>
        <v>142000</v>
      </c>
      <c r="BL418" s="14" t="s">
        <v>133</v>
      </c>
      <c r="BM418" s="189" t="s">
        <v>701</v>
      </c>
    </row>
    <row r="419" spans="1:65" s="2" customFormat="1" ht="57.6">
      <c r="A419" s="28"/>
      <c r="B419" s="29"/>
      <c r="C419" s="30"/>
      <c r="D419" s="191" t="s">
        <v>135</v>
      </c>
      <c r="E419" s="30"/>
      <c r="F419" s="192" t="s">
        <v>702</v>
      </c>
      <c r="G419" s="30"/>
      <c r="H419" s="30"/>
      <c r="I419" s="30"/>
      <c r="J419" s="30"/>
      <c r="K419" s="30"/>
      <c r="L419" s="33"/>
      <c r="M419" s="193"/>
      <c r="N419" s="194"/>
      <c r="O419" s="65"/>
      <c r="P419" s="65"/>
      <c r="Q419" s="65"/>
      <c r="R419" s="65"/>
      <c r="S419" s="65"/>
      <c r="T419" s="66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T419" s="14" t="s">
        <v>135</v>
      </c>
      <c r="AU419" s="14" t="s">
        <v>84</v>
      </c>
    </row>
    <row r="420" spans="1:65" s="2" customFormat="1" ht="19.2">
      <c r="A420" s="28"/>
      <c r="B420" s="29"/>
      <c r="C420" s="30"/>
      <c r="D420" s="191" t="s">
        <v>142</v>
      </c>
      <c r="E420" s="30"/>
      <c r="F420" s="195" t="s">
        <v>153</v>
      </c>
      <c r="G420" s="30"/>
      <c r="H420" s="30"/>
      <c r="I420" s="30"/>
      <c r="J420" s="30"/>
      <c r="K420" s="30"/>
      <c r="L420" s="33"/>
      <c r="M420" s="193"/>
      <c r="N420" s="194"/>
      <c r="O420" s="65"/>
      <c r="P420" s="65"/>
      <c r="Q420" s="65"/>
      <c r="R420" s="65"/>
      <c r="S420" s="65"/>
      <c r="T420" s="66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T420" s="14" t="s">
        <v>142</v>
      </c>
      <c r="AU420" s="14" t="s">
        <v>84</v>
      </c>
    </row>
    <row r="421" spans="1:65" s="2" customFormat="1" ht="24.15" customHeight="1">
      <c r="A421" s="28"/>
      <c r="B421" s="29"/>
      <c r="C421" s="179" t="s">
        <v>703</v>
      </c>
      <c r="D421" s="179" t="s">
        <v>128</v>
      </c>
      <c r="E421" s="180" t="s">
        <v>704</v>
      </c>
      <c r="F421" s="181" t="s">
        <v>705</v>
      </c>
      <c r="G421" s="182" t="s">
        <v>139</v>
      </c>
      <c r="H421" s="183">
        <v>250</v>
      </c>
      <c r="I421" s="184">
        <v>699</v>
      </c>
      <c r="J421" s="184">
        <f>ROUND(I421*H421,2)</f>
        <v>174750</v>
      </c>
      <c r="K421" s="181" t="s">
        <v>132</v>
      </c>
      <c r="L421" s="33"/>
      <c r="M421" s="185" t="s">
        <v>1</v>
      </c>
      <c r="N421" s="186" t="s">
        <v>39</v>
      </c>
      <c r="O421" s="187">
        <v>0</v>
      </c>
      <c r="P421" s="187">
        <f>O421*H421</f>
        <v>0</v>
      </c>
      <c r="Q421" s="187">
        <v>0</v>
      </c>
      <c r="R421" s="187">
        <f>Q421*H421</f>
        <v>0</v>
      </c>
      <c r="S421" s="187">
        <v>0</v>
      </c>
      <c r="T421" s="188">
        <f>S421*H421</f>
        <v>0</v>
      </c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R421" s="189" t="s">
        <v>133</v>
      </c>
      <c r="AT421" s="189" t="s">
        <v>128</v>
      </c>
      <c r="AU421" s="189" t="s">
        <v>84</v>
      </c>
      <c r="AY421" s="14" t="s">
        <v>125</v>
      </c>
      <c r="BE421" s="190">
        <f>IF(N421="základní",J421,0)</f>
        <v>174750</v>
      </c>
      <c r="BF421" s="190">
        <f>IF(N421="snížená",J421,0)</f>
        <v>0</v>
      </c>
      <c r="BG421" s="190">
        <f>IF(N421="zákl. přenesená",J421,0)</f>
        <v>0</v>
      </c>
      <c r="BH421" s="190">
        <f>IF(N421="sníž. přenesená",J421,0)</f>
        <v>0</v>
      </c>
      <c r="BI421" s="190">
        <f>IF(N421="nulová",J421,0)</f>
        <v>0</v>
      </c>
      <c r="BJ421" s="14" t="s">
        <v>82</v>
      </c>
      <c r="BK421" s="190">
        <f>ROUND(I421*H421,2)</f>
        <v>174750</v>
      </c>
      <c r="BL421" s="14" t="s">
        <v>133</v>
      </c>
      <c r="BM421" s="189" t="s">
        <v>706</v>
      </c>
    </row>
    <row r="422" spans="1:65" s="2" customFormat="1" ht="57.6">
      <c r="A422" s="28"/>
      <c r="B422" s="29"/>
      <c r="C422" s="30"/>
      <c r="D422" s="191" t="s">
        <v>135</v>
      </c>
      <c r="E422" s="30"/>
      <c r="F422" s="192" t="s">
        <v>707</v>
      </c>
      <c r="G422" s="30"/>
      <c r="H422" s="30"/>
      <c r="I422" s="30"/>
      <c r="J422" s="30"/>
      <c r="K422" s="30"/>
      <c r="L422" s="33"/>
      <c r="M422" s="193"/>
      <c r="N422" s="194"/>
      <c r="O422" s="65"/>
      <c r="P422" s="65"/>
      <c r="Q422" s="65"/>
      <c r="R422" s="65"/>
      <c r="S422" s="65"/>
      <c r="T422" s="66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T422" s="14" t="s">
        <v>135</v>
      </c>
      <c r="AU422" s="14" t="s">
        <v>84</v>
      </c>
    </row>
    <row r="423" spans="1:65" s="2" customFormat="1" ht="19.2">
      <c r="A423" s="28"/>
      <c r="B423" s="29"/>
      <c r="C423" s="30"/>
      <c r="D423" s="191" t="s">
        <v>142</v>
      </c>
      <c r="E423" s="30"/>
      <c r="F423" s="195" t="s">
        <v>153</v>
      </c>
      <c r="G423" s="30"/>
      <c r="H423" s="30"/>
      <c r="I423" s="30"/>
      <c r="J423" s="30"/>
      <c r="K423" s="30"/>
      <c r="L423" s="33"/>
      <c r="M423" s="193"/>
      <c r="N423" s="194"/>
      <c r="O423" s="65"/>
      <c r="P423" s="65"/>
      <c r="Q423" s="65"/>
      <c r="R423" s="65"/>
      <c r="S423" s="65"/>
      <c r="T423" s="66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T423" s="14" t="s">
        <v>142</v>
      </c>
      <c r="AU423" s="14" t="s">
        <v>84</v>
      </c>
    </row>
    <row r="424" spans="1:65" s="2" customFormat="1" ht="24.15" customHeight="1">
      <c r="A424" s="28"/>
      <c r="B424" s="29"/>
      <c r="C424" s="179" t="s">
        <v>376</v>
      </c>
      <c r="D424" s="179" t="s">
        <v>128</v>
      </c>
      <c r="E424" s="180" t="s">
        <v>708</v>
      </c>
      <c r="F424" s="181" t="s">
        <v>709</v>
      </c>
      <c r="G424" s="182" t="s">
        <v>139</v>
      </c>
      <c r="H424" s="183">
        <v>250</v>
      </c>
      <c r="I424" s="184">
        <v>1110</v>
      </c>
      <c r="J424" s="184">
        <f>ROUND(I424*H424,2)</f>
        <v>277500</v>
      </c>
      <c r="K424" s="181" t="s">
        <v>132</v>
      </c>
      <c r="L424" s="33"/>
      <c r="M424" s="185" t="s">
        <v>1</v>
      </c>
      <c r="N424" s="186" t="s">
        <v>39</v>
      </c>
      <c r="O424" s="187">
        <v>0</v>
      </c>
      <c r="P424" s="187">
        <f>O424*H424</f>
        <v>0</v>
      </c>
      <c r="Q424" s="187">
        <v>0</v>
      </c>
      <c r="R424" s="187">
        <f>Q424*H424</f>
        <v>0</v>
      </c>
      <c r="S424" s="187">
        <v>0</v>
      </c>
      <c r="T424" s="188">
        <f>S424*H424</f>
        <v>0</v>
      </c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R424" s="189" t="s">
        <v>133</v>
      </c>
      <c r="AT424" s="189" t="s">
        <v>128</v>
      </c>
      <c r="AU424" s="189" t="s">
        <v>84</v>
      </c>
      <c r="AY424" s="14" t="s">
        <v>125</v>
      </c>
      <c r="BE424" s="190">
        <f>IF(N424="základní",J424,0)</f>
        <v>277500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14" t="s">
        <v>82</v>
      </c>
      <c r="BK424" s="190">
        <f>ROUND(I424*H424,2)</f>
        <v>277500</v>
      </c>
      <c r="BL424" s="14" t="s">
        <v>133</v>
      </c>
      <c r="BM424" s="189" t="s">
        <v>710</v>
      </c>
    </row>
    <row r="425" spans="1:65" s="2" customFormat="1" ht="57.6">
      <c r="A425" s="28"/>
      <c r="B425" s="29"/>
      <c r="C425" s="30"/>
      <c r="D425" s="191" t="s">
        <v>135</v>
      </c>
      <c r="E425" s="30"/>
      <c r="F425" s="192" t="s">
        <v>711</v>
      </c>
      <c r="G425" s="30"/>
      <c r="H425" s="30"/>
      <c r="I425" s="30"/>
      <c r="J425" s="30"/>
      <c r="K425" s="30"/>
      <c r="L425" s="33"/>
      <c r="M425" s="193"/>
      <c r="N425" s="194"/>
      <c r="O425" s="65"/>
      <c r="P425" s="65"/>
      <c r="Q425" s="65"/>
      <c r="R425" s="65"/>
      <c r="S425" s="65"/>
      <c r="T425" s="66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T425" s="14" t="s">
        <v>135</v>
      </c>
      <c r="AU425" s="14" t="s">
        <v>84</v>
      </c>
    </row>
    <row r="426" spans="1:65" s="2" customFormat="1" ht="19.2">
      <c r="A426" s="28"/>
      <c r="B426" s="29"/>
      <c r="C426" s="30"/>
      <c r="D426" s="191" t="s">
        <v>142</v>
      </c>
      <c r="E426" s="30"/>
      <c r="F426" s="195" t="s">
        <v>153</v>
      </c>
      <c r="G426" s="30"/>
      <c r="H426" s="30"/>
      <c r="I426" s="30"/>
      <c r="J426" s="30"/>
      <c r="K426" s="30"/>
      <c r="L426" s="33"/>
      <c r="M426" s="193"/>
      <c r="N426" s="194"/>
      <c r="O426" s="65"/>
      <c r="P426" s="65"/>
      <c r="Q426" s="65"/>
      <c r="R426" s="65"/>
      <c r="S426" s="65"/>
      <c r="T426" s="66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T426" s="14" t="s">
        <v>142</v>
      </c>
      <c r="AU426" s="14" t="s">
        <v>84</v>
      </c>
    </row>
    <row r="427" spans="1:65" s="2" customFormat="1" ht="24.15" customHeight="1">
      <c r="A427" s="28"/>
      <c r="B427" s="29"/>
      <c r="C427" s="179" t="s">
        <v>712</v>
      </c>
      <c r="D427" s="179" t="s">
        <v>128</v>
      </c>
      <c r="E427" s="180" t="s">
        <v>713</v>
      </c>
      <c r="F427" s="181" t="s">
        <v>714</v>
      </c>
      <c r="G427" s="182" t="s">
        <v>139</v>
      </c>
      <c r="H427" s="183">
        <v>250</v>
      </c>
      <c r="I427" s="184">
        <v>1320</v>
      </c>
      <c r="J427" s="184">
        <f>ROUND(I427*H427,2)</f>
        <v>330000</v>
      </c>
      <c r="K427" s="181" t="s">
        <v>132</v>
      </c>
      <c r="L427" s="33"/>
      <c r="M427" s="185" t="s">
        <v>1</v>
      </c>
      <c r="N427" s="186" t="s">
        <v>39</v>
      </c>
      <c r="O427" s="187">
        <v>0</v>
      </c>
      <c r="P427" s="187">
        <f>O427*H427</f>
        <v>0</v>
      </c>
      <c r="Q427" s="187">
        <v>0</v>
      </c>
      <c r="R427" s="187">
        <f>Q427*H427</f>
        <v>0</v>
      </c>
      <c r="S427" s="187">
        <v>0</v>
      </c>
      <c r="T427" s="188">
        <f>S427*H427</f>
        <v>0</v>
      </c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R427" s="189" t="s">
        <v>133</v>
      </c>
      <c r="AT427" s="189" t="s">
        <v>128</v>
      </c>
      <c r="AU427" s="189" t="s">
        <v>84</v>
      </c>
      <c r="AY427" s="14" t="s">
        <v>125</v>
      </c>
      <c r="BE427" s="190">
        <f>IF(N427="základní",J427,0)</f>
        <v>330000</v>
      </c>
      <c r="BF427" s="190">
        <f>IF(N427="snížená",J427,0)</f>
        <v>0</v>
      </c>
      <c r="BG427" s="190">
        <f>IF(N427="zákl. přenesená",J427,0)</f>
        <v>0</v>
      </c>
      <c r="BH427" s="190">
        <f>IF(N427="sníž. přenesená",J427,0)</f>
        <v>0</v>
      </c>
      <c r="BI427" s="190">
        <f>IF(N427="nulová",J427,0)</f>
        <v>0</v>
      </c>
      <c r="BJ427" s="14" t="s">
        <v>82</v>
      </c>
      <c r="BK427" s="190">
        <f>ROUND(I427*H427,2)</f>
        <v>330000</v>
      </c>
      <c r="BL427" s="14" t="s">
        <v>133</v>
      </c>
      <c r="BM427" s="189" t="s">
        <v>715</v>
      </c>
    </row>
    <row r="428" spans="1:65" s="2" customFormat="1" ht="57.6">
      <c r="A428" s="28"/>
      <c r="B428" s="29"/>
      <c r="C428" s="30"/>
      <c r="D428" s="191" t="s">
        <v>135</v>
      </c>
      <c r="E428" s="30"/>
      <c r="F428" s="192" t="s">
        <v>716</v>
      </c>
      <c r="G428" s="30"/>
      <c r="H428" s="30"/>
      <c r="I428" s="30"/>
      <c r="J428" s="30"/>
      <c r="K428" s="30"/>
      <c r="L428" s="33"/>
      <c r="M428" s="193"/>
      <c r="N428" s="194"/>
      <c r="O428" s="65"/>
      <c r="P428" s="65"/>
      <c r="Q428" s="65"/>
      <c r="R428" s="65"/>
      <c r="S428" s="65"/>
      <c r="T428" s="66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T428" s="14" t="s">
        <v>135</v>
      </c>
      <c r="AU428" s="14" t="s">
        <v>84</v>
      </c>
    </row>
    <row r="429" spans="1:65" s="2" customFormat="1" ht="19.2">
      <c r="A429" s="28"/>
      <c r="B429" s="29"/>
      <c r="C429" s="30"/>
      <c r="D429" s="191" t="s">
        <v>142</v>
      </c>
      <c r="E429" s="30"/>
      <c r="F429" s="195" t="s">
        <v>153</v>
      </c>
      <c r="G429" s="30"/>
      <c r="H429" s="30"/>
      <c r="I429" s="30"/>
      <c r="J429" s="30"/>
      <c r="K429" s="30"/>
      <c r="L429" s="33"/>
      <c r="M429" s="193"/>
      <c r="N429" s="194"/>
      <c r="O429" s="65"/>
      <c r="P429" s="65"/>
      <c r="Q429" s="65"/>
      <c r="R429" s="65"/>
      <c r="S429" s="65"/>
      <c r="T429" s="66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T429" s="14" t="s">
        <v>142</v>
      </c>
      <c r="AU429" s="14" t="s">
        <v>84</v>
      </c>
    </row>
    <row r="430" spans="1:65" s="2" customFormat="1" ht="21.75" customHeight="1">
      <c r="A430" s="28"/>
      <c r="B430" s="29"/>
      <c r="C430" s="179" t="s">
        <v>717</v>
      </c>
      <c r="D430" s="179" t="s">
        <v>128</v>
      </c>
      <c r="E430" s="180" t="s">
        <v>718</v>
      </c>
      <c r="F430" s="181" t="s">
        <v>719</v>
      </c>
      <c r="G430" s="182" t="s">
        <v>139</v>
      </c>
      <c r="H430" s="183">
        <v>250</v>
      </c>
      <c r="I430" s="184">
        <v>624</v>
      </c>
      <c r="J430" s="184">
        <f>ROUND(I430*H430,2)</f>
        <v>156000</v>
      </c>
      <c r="K430" s="181" t="s">
        <v>132</v>
      </c>
      <c r="L430" s="33"/>
      <c r="M430" s="185" t="s">
        <v>1</v>
      </c>
      <c r="N430" s="186" t="s">
        <v>39</v>
      </c>
      <c r="O430" s="187">
        <v>0</v>
      </c>
      <c r="P430" s="187">
        <f>O430*H430</f>
        <v>0</v>
      </c>
      <c r="Q430" s="187">
        <v>0</v>
      </c>
      <c r="R430" s="187">
        <f>Q430*H430</f>
        <v>0</v>
      </c>
      <c r="S430" s="187">
        <v>0</v>
      </c>
      <c r="T430" s="188">
        <f>S430*H430</f>
        <v>0</v>
      </c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R430" s="189" t="s">
        <v>133</v>
      </c>
      <c r="AT430" s="189" t="s">
        <v>128</v>
      </c>
      <c r="AU430" s="189" t="s">
        <v>84</v>
      </c>
      <c r="AY430" s="14" t="s">
        <v>125</v>
      </c>
      <c r="BE430" s="190">
        <f>IF(N430="základní",J430,0)</f>
        <v>156000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4" t="s">
        <v>82</v>
      </c>
      <c r="BK430" s="190">
        <f>ROUND(I430*H430,2)</f>
        <v>156000</v>
      </c>
      <c r="BL430" s="14" t="s">
        <v>133</v>
      </c>
      <c r="BM430" s="189" t="s">
        <v>720</v>
      </c>
    </row>
    <row r="431" spans="1:65" s="2" customFormat="1" ht="57.6">
      <c r="A431" s="28"/>
      <c r="B431" s="29"/>
      <c r="C431" s="30"/>
      <c r="D431" s="191" t="s">
        <v>135</v>
      </c>
      <c r="E431" s="30"/>
      <c r="F431" s="192" t="s">
        <v>721</v>
      </c>
      <c r="G431" s="30"/>
      <c r="H431" s="30"/>
      <c r="I431" s="30"/>
      <c r="J431" s="30"/>
      <c r="K431" s="30"/>
      <c r="L431" s="33"/>
      <c r="M431" s="193"/>
      <c r="N431" s="194"/>
      <c r="O431" s="65"/>
      <c r="P431" s="65"/>
      <c r="Q431" s="65"/>
      <c r="R431" s="65"/>
      <c r="S431" s="65"/>
      <c r="T431" s="66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T431" s="14" t="s">
        <v>135</v>
      </c>
      <c r="AU431" s="14" t="s">
        <v>84</v>
      </c>
    </row>
    <row r="432" spans="1:65" s="2" customFormat="1" ht="19.2">
      <c r="A432" s="28"/>
      <c r="B432" s="29"/>
      <c r="C432" s="30"/>
      <c r="D432" s="191" t="s">
        <v>142</v>
      </c>
      <c r="E432" s="30"/>
      <c r="F432" s="195" t="s">
        <v>153</v>
      </c>
      <c r="G432" s="30"/>
      <c r="H432" s="30"/>
      <c r="I432" s="30"/>
      <c r="J432" s="30"/>
      <c r="K432" s="30"/>
      <c r="L432" s="33"/>
      <c r="M432" s="193"/>
      <c r="N432" s="194"/>
      <c r="O432" s="65"/>
      <c r="P432" s="65"/>
      <c r="Q432" s="65"/>
      <c r="R432" s="65"/>
      <c r="S432" s="65"/>
      <c r="T432" s="66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T432" s="14" t="s">
        <v>142</v>
      </c>
      <c r="AU432" s="14" t="s">
        <v>84</v>
      </c>
    </row>
    <row r="433" spans="1:65" s="2" customFormat="1" ht="16.5" customHeight="1">
      <c r="A433" s="28"/>
      <c r="B433" s="29"/>
      <c r="C433" s="179" t="s">
        <v>722</v>
      </c>
      <c r="D433" s="179" t="s">
        <v>128</v>
      </c>
      <c r="E433" s="180" t="s">
        <v>723</v>
      </c>
      <c r="F433" s="181" t="s">
        <v>724</v>
      </c>
      <c r="G433" s="182" t="s">
        <v>147</v>
      </c>
      <c r="H433" s="183">
        <v>20</v>
      </c>
      <c r="I433" s="184">
        <v>225</v>
      </c>
      <c r="J433" s="184">
        <f>ROUND(I433*H433,2)</f>
        <v>4500</v>
      </c>
      <c r="K433" s="181" t="s">
        <v>132</v>
      </c>
      <c r="L433" s="33"/>
      <c r="M433" s="185" t="s">
        <v>1</v>
      </c>
      <c r="N433" s="186" t="s">
        <v>39</v>
      </c>
      <c r="O433" s="187">
        <v>0</v>
      </c>
      <c r="P433" s="187">
        <f>O433*H433</f>
        <v>0</v>
      </c>
      <c r="Q433" s="187">
        <v>0</v>
      </c>
      <c r="R433" s="187">
        <f>Q433*H433</f>
        <v>0</v>
      </c>
      <c r="S433" s="187">
        <v>0</v>
      </c>
      <c r="T433" s="188">
        <f>S433*H433</f>
        <v>0</v>
      </c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R433" s="189" t="s">
        <v>133</v>
      </c>
      <c r="AT433" s="189" t="s">
        <v>128</v>
      </c>
      <c r="AU433" s="189" t="s">
        <v>84</v>
      </c>
      <c r="AY433" s="14" t="s">
        <v>125</v>
      </c>
      <c r="BE433" s="190">
        <f>IF(N433="základní",J433,0)</f>
        <v>4500</v>
      </c>
      <c r="BF433" s="190">
        <f>IF(N433="snížená",J433,0)</f>
        <v>0</v>
      </c>
      <c r="BG433" s="190">
        <f>IF(N433="zákl. přenesená",J433,0)</f>
        <v>0</v>
      </c>
      <c r="BH433" s="190">
        <f>IF(N433="sníž. přenesená",J433,0)</f>
        <v>0</v>
      </c>
      <c r="BI433" s="190">
        <f>IF(N433="nulová",J433,0)</f>
        <v>0</v>
      </c>
      <c r="BJ433" s="14" t="s">
        <v>82</v>
      </c>
      <c r="BK433" s="190">
        <f>ROUND(I433*H433,2)</f>
        <v>4500</v>
      </c>
      <c r="BL433" s="14" t="s">
        <v>133</v>
      </c>
      <c r="BM433" s="189" t="s">
        <v>725</v>
      </c>
    </row>
    <row r="434" spans="1:65" s="2" customFormat="1" ht="19.2">
      <c r="A434" s="28"/>
      <c r="B434" s="29"/>
      <c r="C434" s="30"/>
      <c r="D434" s="191" t="s">
        <v>135</v>
      </c>
      <c r="E434" s="30"/>
      <c r="F434" s="192" t="s">
        <v>726</v>
      </c>
      <c r="G434" s="30"/>
      <c r="H434" s="30"/>
      <c r="I434" s="30"/>
      <c r="J434" s="30"/>
      <c r="K434" s="30"/>
      <c r="L434" s="33"/>
      <c r="M434" s="193"/>
      <c r="N434" s="194"/>
      <c r="O434" s="65"/>
      <c r="P434" s="65"/>
      <c r="Q434" s="65"/>
      <c r="R434" s="65"/>
      <c r="S434" s="65"/>
      <c r="T434" s="66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T434" s="14" t="s">
        <v>135</v>
      </c>
      <c r="AU434" s="14" t="s">
        <v>84</v>
      </c>
    </row>
    <row r="435" spans="1:65" s="2" customFormat="1" ht="19.2">
      <c r="A435" s="28"/>
      <c r="B435" s="29"/>
      <c r="C435" s="30"/>
      <c r="D435" s="191" t="s">
        <v>142</v>
      </c>
      <c r="E435" s="30"/>
      <c r="F435" s="195" t="s">
        <v>727</v>
      </c>
      <c r="G435" s="30"/>
      <c r="H435" s="30"/>
      <c r="I435" s="30"/>
      <c r="J435" s="30"/>
      <c r="K435" s="30"/>
      <c r="L435" s="33"/>
      <c r="M435" s="193"/>
      <c r="N435" s="194"/>
      <c r="O435" s="65"/>
      <c r="P435" s="65"/>
      <c r="Q435" s="65"/>
      <c r="R435" s="65"/>
      <c r="S435" s="65"/>
      <c r="T435" s="66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T435" s="14" t="s">
        <v>142</v>
      </c>
      <c r="AU435" s="14" t="s">
        <v>84</v>
      </c>
    </row>
    <row r="436" spans="1:65" s="2" customFormat="1" ht="16.5" customHeight="1">
      <c r="A436" s="28"/>
      <c r="B436" s="29"/>
      <c r="C436" s="179" t="s">
        <v>380</v>
      </c>
      <c r="D436" s="179" t="s">
        <v>128</v>
      </c>
      <c r="E436" s="180" t="s">
        <v>728</v>
      </c>
      <c r="F436" s="181" t="s">
        <v>729</v>
      </c>
      <c r="G436" s="182" t="s">
        <v>147</v>
      </c>
      <c r="H436" s="183">
        <v>20</v>
      </c>
      <c r="I436" s="184">
        <v>131</v>
      </c>
      <c r="J436" s="184">
        <f>ROUND(I436*H436,2)</f>
        <v>2620</v>
      </c>
      <c r="K436" s="181" t="s">
        <v>132</v>
      </c>
      <c r="L436" s="33"/>
      <c r="M436" s="185" t="s">
        <v>1</v>
      </c>
      <c r="N436" s="186" t="s">
        <v>39</v>
      </c>
      <c r="O436" s="187">
        <v>0</v>
      </c>
      <c r="P436" s="187">
        <f>O436*H436</f>
        <v>0</v>
      </c>
      <c r="Q436" s="187">
        <v>0</v>
      </c>
      <c r="R436" s="187">
        <f>Q436*H436</f>
        <v>0</v>
      </c>
      <c r="S436" s="187">
        <v>0</v>
      </c>
      <c r="T436" s="188">
        <f>S436*H436</f>
        <v>0</v>
      </c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R436" s="189" t="s">
        <v>133</v>
      </c>
      <c r="AT436" s="189" t="s">
        <v>128</v>
      </c>
      <c r="AU436" s="189" t="s">
        <v>84</v>
      </c>
      <c r="AY436" s="14" t="s">
        <v>125</v>
      </c>
      <c r="BE436" s="190">
        <f>IF(N436="základní",J436,0)</f>
        <v>2620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4" t="s">
        <v>82</v>
      </c>
      <c r="BK436" s="190">
        <f>ROUND(I436*H436,2)</f>
        <v>2620</v>
      </c>
      <c r="BL436" s="14" t="s">
        <v>133</v>
      </c>
      <c r="BM436" s="189" t="s">
        <v>730</v>
      </c>
    </row>
    <row r="437" spans="1:65" s="2" customFormat="1" ht="19.2">
      <c r="A437" s="28"/>
      <c r="B437" s="29"/>
      <c r="C437" s="30"/>
      <c r="D437" s="191" t="s">
        <v>135</v>
      </c>
      <c r="E437" s="30"/>
      <c r="F437" s="192" t="s">
        <v>731</v>
      </c>
      <c r="G437" s="30"/>
      <c r="H437" s="30"/>
      <c r="I437" s="30"/>
      <c r="J437" s="30"/>
      <c r="K437" s="30"/>
      <c r="L437" s="33"/>
      <c r="M437" s="193"/>
      <c r="N437" s="194"/>
      <c r="O437" s="65"/>
      <c r="P437" s="65"/>
      <c r="Q437" s="65"/>
      <c r="R437" s="65"/>
      <c r="S437" s="65"/>
      <c r="T437" s="66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T437" s="14" t="s">
        <v>135</v>
      </c>
      <c r="AU437" s="14" t="s">
        <v>84</v>
      </c>
    </row>
    <row r="438" spans="1:65" s="2" customFormat="1" ht="19.2">
      <c r="A438" s="28"/>
      <c r="B438" s="29"/>
      <c r="C438" s="30"/>
      <c r="D438" s="191" t="s">
        <v>142</v>
      </c>
      <c r="E438" s="30"/>
      <c r="F438" s="195" t="s">
        <v>727</v>
      </c>
      <c r="G438" s="30"/>
      <c r="H438" s="30"/>
      <c r="I438" s="30"/>
      <c r="J438" s="30"/>
      <c r="K438" s="30"/>
      <c r="L438" s="33"/>
      <c r="M438" s="193"/>
      <c r="N438" s="194"/>
      <c r="O438" s="65"/>
      <c r="P438" s="65"/>
      <c r="Q438" s="65"/>
      <c r="R438" s="65"/>
      <c r="S438" s="65"/>
      <c r="T438" s="66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T438" s="14" t="s">
        <v>142</v>
      </c>
      <c r="AU438" s="14" t="s">
        <v>84</v>
      </c>
    </row>
    <row r="439" spans="1:65" s="2" customFormat="1" ht="16.5" customHeight="1">
      <c r="A439" s="28"/>
      <c r="B439" s="29"/>
      <c r="C439" s="179" t="s">
        <v>732</v>
      </c>
      <c r="D439" s="179" t="s">
        <v>128</v>
      </c>
      <c r="E439" s="180" t="s">
        <v>733</v>
      </c>
      <c r="F439" s="181" t="s">
        <v>734</v>
      </c>
      <c r="G439" s="182" t="s">
        <v>139</v>
      </c>
      <c r="H439" s="183">
        <v>250</v>
      </c>
      <c r="I439" s="184">
        <v>601</v>
      </c>
      <c r="J439" s="184">
        <f>ROUND(I439*H439,2)</f>
        <v>150250</v>
      </c>
      <c r="K439" s="181" t="s">
        <v>132</v>
      </c>
      <c r="L439" s="33"/>
      <c r="M439" s="185" t="s">
        <v>1</v>
      </c>
      <c r="N439" s="186" t="s">
        <v>39</v>
      </c>
      <c r="O439" s="187">
        <v>0</v>
      </c>
      <c r="P439" s="187">
        <f>O439*H439</f>
        <v>0</v>
      </c>
      <c r="Q439" s="187">
        <v>0</v>
      </c>
      <c r="R439" s="187">
        <f>Q439*H439</f>
        <v>0</v>
      </c>
      <c r="S439" s="187">
        <v>0</v>
      </c>
      <c r="T439" s="188">
        <f>S439*H439</f>
        <v>0</v>
      </c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R439" s="189" t="s">
        <v>133</v>
      </c>
      <c r="AT439" s="189" t="s">
        <v>128</v>
      </c>
      <c r="AU439" s="189" t="s">
        <v>84</v>
      </c>
      <c r="AY439" s="14" t="s">
        <v>125</v>
      </c>
      <c r="BE439" s="190">
        <f>IF(N439="základní",J439,0)</f>
        <v>150250</v>
      </c>
      <c r="BF439" s="190">
        <f>IF(N439="snížená",J439,0)</f>
        <v>0</v>
      </c>
      <c r="BG439" s="190">
        <f>IF(N439="zákl. přenesená",J439,0)</f>
        <v>0</v>
      </c>
      <c r="BH439" s="190">
        <f>IF(N439="sníž. přenesená",J439,0)</f>
        <v>0</v>
      </c>
      <c r="BI439" s="190">
        <f>IF(N439="nulová",J439,0)</f>
        <v>0</v>
      </c>
      <c r="BJ439" s="14" t="s">
        <v>82</v>
      </c>
      <c r="BK439" s="190">
        <f>ROUND(I439*H439,2)</f>
        <v>150250</v>
      </c>
      <c r="BL439" s="14" t="s">
        <v>133</v>
      </c>
      <c r="BM439" s="189" t="s">
        <v>735</v>
      </c>
    </row>
    <row r="440" spans="1:65" s="2" customFormat="1" ht="67.2">
      <c r="A440" s="28"/>
      <c r="B440" s="29"/>
      <c r="C440" s="30"/>
      <c r="D440" s="191" t="s">
        <v>135</v>
      </c>
      <c r="E440" s="30"/>
      <c r="F440" s="192" t="s">
        <v>736</v>
      </c>
      <c r="G440" s="30"/>
      <c r="H440" s="30"/>
      <c r="I440" s="30"/>
      <c r="J440" s="30"/>
      <c r="K440" s="30"/>
      <c r="L440" s="33"/>
      <c r="M440" s="193"/>
      <c r="N440" s="194"/>
      <c r="O440" s="65"/>
      <c r="P440" s="65"/>
      <c r="Q440" s="65"/>
      <c r="R440" s="65"/>
      <c r="S440" s="65"/>
      <c r="T440" s="66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T440" s="14" t="s">
        <v>135</v>
      </c>
      <c r="AU440" s="14" t="s">
        <v>84</v>
      </c>
    </row>
    <row r="441" spans="1:65" s="2" customFormat="1" ht="16.5" customHeight="1">
      <c r="A441" s="28"/>
      <c r="B441" s="29"/>
      <c r="C441" s="179" t="s">
        <v>385</v>
      </c>
      <c r="D441" s="179" t="s">
        <v>128</v>
      </c>
      <c r="E441" s="180" t="s">
        <v>737</v>
      </c>
      <c r="F441" s="181" t="s">
        <v>738</v>
      </c>
      <c r="G441" s="182" t="s">
        <v>139</v>
      </c>
      <c r="H441" s="183">
        <v>150</v>
      </c>
      <c r="I441" s="184">
        <v>550</v>
      </c>
      <c r="J441" s="184">
        <f>ROUND(I441*H441,2)</f>
        <v>82500</v>
      </c>
      <c r="K441" s="181" t="s">
        <v>132</v>
      </c>
      <c r="L441" s="33"/>
      <c r="M441" s="185" t="s">
        <v>1</v>
      </c>
      <c r="N441" s="186" t="s">
        <v>39</v>
      </c>
      <c r="O441" s="187">
        <v>0</v>
      </c>
      <c r="P441" s="187">
        <f>O441*H441</f>
        <v>0</v>
      </c>
      <c r="Q441" s="187">
        <v>0</v>
      </c>
      <c r="R441" s="187">
        <f>Q441*H441</f>
        <v>0</v>
      </c>
      <c r="S441" s="187">
        <v>0</v>
      </c>
      <c r="T441" s="188">
        <f>S441*H441</f>
        <v>0</v>
      </c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R441" s="189" t="s">
        <v>133</v>
      </c>
      <c r="AT441" s="189" t="s">
        <v>128</v>
      </c>
      <c r="AU441" s="189" t="s">
        <v>84</v>
      </c>
      <c r="AY441" s="14" t="s">
        <v>125</v>
      </c>
      <c r="BE441" s="190">
        <f>IF(N441="základní",J441,0)</f>
        <v>82500</v>
      </c>
      <c r="BF441" s="190">
        <f>IF(N441="snížená",J441,0)</f>
        <v>0</v>
      </c>
      <c r="BG441" s="190">
        <f>IF(N441="zákl. přenesená",J441,0)</f>
        <v>0</v>
      </c>
      <c r="BH441" s="190">
        <f>IF(N441="sníž. přenesená",J441,0)</f>
        <v>0</v>
      </c>
      <c r="BI441" s="190">
        <f>IF(N441="nulová",J441,0)</f>
        <v>0</v>
      </c>
      <c r="BJ441" s="14" t="s">
        <v>82</v>
      </c>
      <c r="BK441" s="190">
        <f>ROUND(I441*H441,2)</f>
        <v>82500</v>
      </c>
      <c r="BL441" s="14" t="s">
        <v>133</v>
      </c>
      <c r="BM441" s="189" t="s">
        <v>739</v>
      </c>
    </row>
    <row r="442" spans="1:65" s="2" customFormat="1" ht="38.4">
      <c r="A442" s="28"/>
      <c r="B442" s="29"/>
      <c r="C442" s="30"/>
      <c r="D442" s="191" t="s">
        <v>135</v>
      </c>
      <c r="E442" s="30"/>
      <c r="F442" s="192" t="s">
        <v>740</v>
      </c>
      <c r="G442" s="30"/>
      <c r="H442" s="30"/>
      <c r="I442" s="30"/>
      <c r="J442" s="30"/>
      <c r="K442" s="30"/>
      <c r="L442" s="33"/>
      <c r="M442" s="193"/>
      <c r="N442" s="194"/>
      <c r="O442" s="65"/>
      <c r="P442" s="65"/>
      <c r="Q442" s="65"/>
      <c r="R442" s="65"/>
      <c r="S442" s="65"/>
      <c r="T442" s="66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T442" s="14" t="s">
        <v>135</v>
      </c>
      <c r="AU442" s="14" t="s">
        <v>84</v>
      </c>
    </row>
    <row r="443" spans="1:65" s="2" customFormat="1" ht="19.2">
      <c r="A443" s="28"/>
      <c r="B443" s="29"/>
      <c r="C443" s="30"/>
      <c r="D443" s="191" t="s">
        <v>142</v>
      </c>
      <c r="E443" s="30"/>
      <c r="F443" s="195" t="s">
        <v>741</v>
      </c>
      <c r="G443" s="30"/>
      <c r="H443" s="30"/>
      <c r="I443" s="30"/>
      <c r="J443" s="30"/>
      <c r="K443" s="30"/>
      <c r="L443" s="33"/>
      <c r="M443" s="193"/>
      <c r="N443" s="194"/>
      <c r="O443" s="65"/>
      <c r="P443" s="65"/>
      <c r="Q443" s="65"/>
      <c r="R443" s="65"/>
      <c r="S443" s="65"/>
      <c r="T443" s="66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T443" s="14" t="s">
        <v>142</v>
      </c>
      <c r="AU443" s="14" t="s">
        <v>84</v>
      </c>
    </row>
    <row r="444" spans="1:65" s="2" customFormat="1" ht="16.5" customHeight="1">
      <c r="A444" s="28"/>
      <c r="B444" s="29"/>
      <c r="C444" s="179" t="s">
        <v>742</v>
      </c>
      <c r="D444" s="179" t="s">
        <v>128</v>
      </c>
      <c r="E444" s="180" t="s">
        <v>743</v>
      </c>
      <c r="F444" s="181" t="s">
        <v>744</v>
      </c>
      <c r="G444" s="182" t="s">
        <v>139</v>
      </c>
      <c r="H444" s="183">
        <v>150</v>
      </c>
      <c r="I444" s="184">
        <v>774</v>
      </c>
      <c r="J444" s="184">
        <f>ROUND(I444*H444,2)</f>
        <v>116100</v>
      </c>
      <c r="K444" s="181" t="s">
        <v>132</v>
      </c>
      <c r="L444" s="33"/>
      <c r="M444" s="185" t="s">
        <v>1</v>
      </c>
      <c r="N444" s="186" t="s">
        <v>39</v>
      </c>
      <c r="O444" s="187">
        <v>0</v>
      </c>
      <c r="P444" s="187">
        <f>O444*H444</f>
        <v>0</v>
      </c>
      <c r="Q444" s="187">
        <v>0</v>
      </c>
      <c r="R444" s="187">
        <f>Q444*H444</f>
        <v>0</v>
      </c>
      <c r="S444" s="187">
        <v>0</v>
      </c>
      <c r="T444" s="188">
        <f>S444*H444</f>
        <v>0</v>
      </c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R444" s="189" t="s">
        <v>133</v>
      </c>
      <c r="AT444" s="189" t="s">
        <v>128</v>
      </c>
      <c r="AU444" s="189" t="s">
        <v>84</v>
      </c>
      <c r="AY444" s="14" t="s">
        <v>125</v>
      </c>
      <c r="BE444" s="190">
        <f>IF(N444="základní",J444,0)</f>
        <v>116100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14" t="s">
        <v>82</v>
      </c>
      <c r="BK444" s="190">
        <f>ROUND(I444*H444,2)</f>
        <v>116100</v>
      </c>
      <c r="BL444" s="14" t="s">
        <v>133</v>
      </c>
      <c r="BM444" s="189" t="s">
        <v>745</v>
      </c>
    </row>
    <row r="445" spans="1:65" s="2" customFormat="1" ht="38.4">
      <c r="A445" s="28"/>
      <c r="B445" s="29"/>
      <c r="C445" s="30"/>
      <c r="D445" s="191" t="s">
        <v>135</v>
      </c>
      <c r="E445" s="30"/>
      <c r="F445" s="192" t="s">
        <v>746</v>
      </c>
      <c r="G445" s="30"/>
      <c r="H445" s="30"/>
      <c r="I445" s="30"/>
      <c r="J445" s="30"/>
      <c r="K445" s="30"/>
      <c r="L445" s="33"/>
      <c r="M445" s="193"/>
      <c r="N445" s="194"/>
      <c r="O445" s="65"/>
      <c r="P445" s="65"/>
      <c r="Q445" s="65"/>
      <c r="R445" s="65"/>
      <c r="S445" s="65"/>
      <c r="T445" s="66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T445" s="14" t="s">
        <v>135</v>
      </c>
      <c r="AU445" s="14" t="s">
        <v>84</v>
      </c>
    </row>
    <row r="446" spans="1:65" s="2" customFormat="1" ht="19.2">
      <c r="A446" s="28"/>
      <c r="B446" s="29"/>
      <c r="C446" s="30"/>
      <c r="D446" s="191" t="s">
        <v>142</v>
      </c>
      <c r="E446" s="30"/>
      <c r="F446" s="195" t="s">
        <v>741</v>
      </c>
      <c r="G446" s="30"/>
      <c r="H446" s="30"/>
      <c r="I446" s="30"/>
      <c r="J446" s="30"/>
      <c r="K446" s="30"/>
      <c r="L446" s="33"/>
      <c r="M446" s="193"/>
      <c r="N446" s="194"/>
      <c r="O446" s="65"/>
      <c r="P446" s="65"/>
      <c r="Q446" s="65"/>
      <c r="R446" s="65"/>
      <c r="S446" s="65"/>
      <c r="T446" s="66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T446" s="14" t="s">
        <v>142</v>
      </c>
      <c r="AU446" s="14" t="s">
        <v>84</v>
      </c>
    </row>
    <row r="447" spans="1:65" s="2" customFormat="1" ht="16.5" customHeight="1">
      <c r="A447" s="28"/>
      <c r="B447" s="29"/>
      <c r="C447" s="179" t="s">
        <v>389</v>
      </c>
      <c r="D447" s="179" t="s">
        <v>128</v>
      </c>
      <c r="E447" s="180" t="s">
        <v>747</v>
      </c>
      <c r="F447" s="181" t="s">
        <v>748</v>
      </c>
      <c r="G447" s="182" t="s">
        <v>139</v>
      </c>
      <c r="H447" s="183">
        <v>150</v>
      </c>
      <c r="I447" s="184">
        <v>703</v>
      </c>
      <c r="J447" s="184">
        <f>ROUND(I447*H447,2)</f>
        <v>105450</v>
      </c>
      <c r="K447" s="181" t="s">
        <v>132</v>
      </c>
      <c r="L447" s="33"/>
      <c r="M447" s="185" t="s">
        <v>1</v>
      </c>
      <c r="N447" s="186" t="s">
        <v>39</v>
      </c>
      <c r="O447" s="187">
        <v>0</v>
      </c>
      <c r="P447" s="187">
        <f>O447*H447</f>
        <v>0</v>
      </c>
      <c r="Q447" s="187">
        <v>0</v>
      </c>
      <c r="R447" s="187">
        <f>Q447*H447</f>
        <v>0</v>
      </c>
      <c r="S447" s="187">
        <v>0</v>
      </c>
      <c r="T447" s="188">
        <f>S447*H447</f>
        <v>0</v>
      </c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R447" s="189" t="s">
        <v>133</v>
      </c>
      <c r="AT447" s="189" t="s">
        <v>128</v>
      </c>
      <c r="AU447" s="189" t="s">
        <v>84</v>
      </c>
      <c r="AY447" s="14" t="s">
        <v>125</v>
      </c>
      <c r="BE447" s="190">
        <f>IF(N447="základní",J447,0)</f>
        <v>105450</v>
      </c>
      <c r="BF447" s="190">
        <f>IF(N447="snížená",J447,0)</f>
        <v>0</v>
      </c>
      <c r="BG447" s="190">
        <f>IF(N447="zákl. přenesená",J447,0)</f>
        <v>0</v>
      </c>
      <c r="BH447" s="190">
        <f>IF(N447="sníž. přenesená",J447,0)</f>
        <v>0</v>
      </c>
      <c r="BI447" s="190">
        <f>IF(N447="nulová",J447,0)</f>
        <v>0</v>
      </c>
      <c r="BJ447" s="14" t="s">
        <v>82</v>
      </c>
      <c r="BK447" s="190">
        <f>ROUND(I447*H447,2)</f>
        <v>105450</v>
      </c>
      <c r="BL447" s="14" t="s">
        <v>133</v>
      </c>
      <c r="BM447" s="189" t="s">
        <v>749</v>
      </c>
    </row>
    <row r="448" spans="1:65" s="2" customFormat="1" ht="38.4">
      <c r="A448" s="28"/>
      <c r="B448" s="29"/>
      <c r="C448" s="30"/>
      <c r="D448" s="191" t="s">
        <v>135</v>
      </c>
      <c r="E448" s="30"/>
      <c r="F448" s="192" t="s">
        <v>750</v>
      </c>
      <c r="G448" s="30"/>
      <c r="H448" s="30"/>
      <c r="I448" s="30"/>
      <c r="J448" s="30"/>
      <c r="K448" s="30"/>
      <c r="L448" s="33"/>
      <c r="M448" s="193"/>
      <c r="N448" s="194"/>
      <c r="O448" s="65"/>
      <c r="P448" s="65"/>
      <c r="Q448" s="65"/>
      <c r="R448" s="65"/>
      <c r="S448" s="65"/>
      <c r="T448" s="66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T448" s="14" t="s">
        <v>135</v>
      </c>
      <c r="AU448" s="14" t="s">
        <v>84</v>
      </c>
    </row>
    <row r="449" spans="1:65" s="2" customFormat="1" ht="19.2">
      <c r="A449" s="28"/>
      <c r="B449" s="29"/>
      <c r="C449" s="30"/>
      <c r="D449" s="191" t="s">
        <v>142</v>
      </c>
      <c r="E449" s="30"/>
      <c r="F449" s="195" t="s">
        <v>741</v>
      </c>
      <c r="G449" s="30"/>
      <c r="H449" s="30"/>
      <c r="I449" s="30"/>
      <c r="J449" s="30"/>
      <c r="K449" s="30"/>
      <c r="L449" s="33"/>
      <c r="M449" s="193"/>
      <c r="N449" s="194"/>
      <c r="O449" s="65"/>
      <c r="P449" s="65"/>
      <c r="Q449" s="65"/>
      <c r="R449" s="65"/>
      <c r="S449" s="65"/>
      <c r="T449" s="66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T449" s="14" t="s">
        <v>142</v>
      </c>
      <c r="AU449" s="14" t="s">
        <v>84</v>
      </c>
    </row>
    <row r="450" spans="1:65" s="2" customFormat="1" ht="16.5" customHeight="1">
      <c r="A450" s="28"/>
      <c r="B450" s="29"/>
      <c r="C450" s="179" t="s">
        <v>751</v>
      </c>
      <c r="D450" s="179" t="s">
        <v>128</v>
      </c>
      <c r="E450" s="180" t="s">
        <v>752</v>
      </c>
      <c r="F450" s="181" t="s">
        <v>753</v>
      </c>
      <c r="G450" s="182" t="s">
        <v>139</v>
      </c>
      <c r="H450" s="183">
        <v>150</v>
      </c>
      <c r="I450" s="184">
        <v>1010</v>
      </c>
      <c r="J450" s="184">
        <f>ROUND(I450*H450,2)</f>
        <v>151500</v>
      </c>
      <c r="K450" s="181" t="s">
        <v>132</v>
      </c>
      <c r="L450" s="33"/>
      <c r="M450" s="185" t="s">
        <v>1</v>
      </c>
      <c r="N450" s="186" t="s">
        <v>39</v>
      </c>
      <c r="O450" s="187">
        <v>0</v>
      </c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R450" s="189" t="s">
        <v>133</v>
      </c>
      <c r="AT450" s="189" t="s">
        <v>128</v>
      </c>
      <c r="AU450" s="189" t="s">
        <v>84</v>
      </c>
      <c r="AY450" s="14" t="s">
        <v>125</v>
      </c>
      <c r="BE450" s="190">
        <f>IF(N450="základní",J450,0)</f>
        <v>151500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4" t="s">
        <v>82</v>
      </c>
      <c r="BK450" s="190">
        <f>ROUND(I450*H450,2)</f>
        <v>151500</v>
      </c>
      <c r="BL450" s="14" t="s">
        <v>133</v>
      </c>
      <c r="BM450" s="189" t="s">
        <v>754</v>
      </c>
    </row>
    <row r="451" spans="1:65" s="2" customFormat="1" ht="38.4">
      <c r="A451" s="28"/>
      <c r="B451" s="29"/>
      <c r="C451" s="30"/>
      <c r="D451" s="191" t="s">
        <v>135</v>
      </c>
      <c r="E451" s="30"/>
      <c r="F451" s="192" t="s">
        <v>755</v>
      </c>
      <c r="G451" s="30"/>
      <c r="H451" s="30"/>
      <c r="I451" s="30"/>
      <c r="J451" s="30"/>
      <c r="K451" s="30"/>
      <c r="L451" s="33"/>
      <c r="M451" s="193"/>
      <c r="N451" s="194"/>
      <c r="O451" s="65"/>
      <c r="P451" s="65"/>
      <c r="Q451" s="65"/>
      <c r="R451" s="65"/>
      <c r="S451" s="65"/>
      <c r="T451" s="66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T451" s="14" t="s">
        <v>135</v>
      </c>
      <c r="AU451" s="14" t="s">
        <v>84</v>
      </c>
    </row>
    <row r="452" spans="1:65" s="2" customFormat="1" ht="19.2">
      <c r="A452" s="28"/>
      <c r="B452" s="29"/>
      <c r="C452" s="30"/>
      <c r="D452" s="191" t="s">
        <v>142</v>
      </c>
      <c r="E452" s="30"/>
      <c r="F452" s="195" t="s">
        <v>741</v>
      </c>
      <c r="G452" s="30"/>
      <c r="H452" s="30"/>
      <c r="I452" s="30"/>
      <c r="J452" s="30"/>
      <c r="K452" s="30"/>
      <c r="L452" s="33"/>
      <c r="M452" s="193"/>
      <c r="N452" s="194"/>
      <c r="O452" s="65"/>
      <c r="P452" s="65"/>
      <c r="Q452" s="65"/>
      <c r="R452" s="65"/>
      <c r="S452" s="65"/>
      <c r="T452" s="66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T452" s="14" t="s">
        <v>142</v>
      </c>
      <c r="AU452" s="14" t="s">
        <v>84</v>
      </c>
    </row>
    <row r="453" spans="1:65" s="2" customFormat="1" ht="16.5" customHeight="1">
      <c r="A453" s="28"/>
      <c r="B453" s="29"/>
      <c r="C453" s="179" t="s">
        <v>394</v>
      </c>
      <c r="D453" s="179" t="s">
        <v>128</v>
      </c>
      <c r="E453" s="180" t="s">
        <v>756</v>
      </c>
      <c r="F453" s="181" t="s">
        <v>757</v>
      </c>
      <c r="G453" s="182" t="s">
        <v>139</v>
      </c>
      <c r="H453" s="183">
        <v>150</v>
      </c>
      <c r="I453" s="184">
        <v>364</v>
      </c>
      <c r="J453" s="184">
        <f>ROUND(I453*H453,2)</f>
        <v>54600</v>
      </c>
      <c r="K453" s="181" t="s">
        <v>132</v>
      </c>
      <c r="L453" s="33"/>
      <c r="M453" s="185" t="s">
        <v>1</v>
      </c>
      <c r="N453" s="186" t="s">
        <v>39</v>
      </c>
      <c r="O453" s="187">
        <v>0</v>
      </c>
      <c r="P453" s="187">
        <f>O453*H453</f>
        <v>0</v>
      </c>
      <c r="Q453" s="187">
        <v>0</v>
      </c>
      <c r="R453" s="187">
        <f>Q453*H453</f>
        <v>0</v>
      </c>
      <c r="S453" s="187">
        <v>0</v>
      </c>
      <c r="T453" s="188">
        <f>S453*H453</f>
        <v>0</v>
      </c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R453" s="189" t="s">
        <v>133</v>
      </c>
      <c r="AT453" s="189" t="s">
        <v>128</v>
      </c>
      <c r="AU453" s="189" t="s">
        <v>84</v>
      </c>
      <c r="AY453" s="14" t="s">
        <v>125</v>
      </c>
      <c r="BE453" s="190">
        <f>IF(N453="základní",J453,0)</f>
        <v>54600</v>
      </c>
      <c r="BF453" s="190">
        <f>IF(N453="snížená",J453,0)</f>
        <v>0</v>
      </c>
      <c r="BG453" s="190">
        <f>IF(N453="zákl. přenesená",J453,0)</f>
        <v>0</v>
      </c>
      <c r="BH453" s="190">
        <f>IF(N453="sníž. přenesená",J453,0)</f>
        <v>0</v>
      </c>
      <c r="BI453" s="190">
        <f>IF(N453="nulová",J453,0)</f>
        <v>0</v>
      </c>
      <c r="BJ453" s="14" t="s">
        <v>82</v>
      </c>
      <c r="BK453" s="190">
        <f>ROUND(I453*H453,2)</f>
        <v>54600</v>
      </c>
      <c r="BL453" s="14" t="s">
        <v>133</v>
      </c>
      <c r="BM453" s="189" t="s">
        <v>758</v>
      </c>
    </row>
    <row r="454" spans="1:65" s="2" customFormat="1" ht="38.4">
      <c r="A454" s="28"/>
      <c r="B454" s="29"/>
      <c r="C454" s="30"/>
      <c r="D454" s="191" t="s">
        <v>135</v>
      </c>
      <c r="E454" s="30"/>
      <c r="F454" s="192" t="s">
        <v>759</v>
      </c>
      <c r="G454" s="30"/>
      <c r="H454" s="30"/>
      <c r="I454" s="30"/>
      <c r="J454" s="30"/>
      <c r="K454" s="30"/>
      <c r="L454" s="33"/>
      <c r="M454" s="193"/>
      <c r="N454" s="194"/>
      <c r="O454" s="65"/>
      <c r="P454" s="65"/>
      <c r="Q454" s="65"/>
      <c r="R454" s="65"/>
      <c r="S454" s="65"/>
      <c r="T454" s="66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T454" s="14" t="s">
        <v>135</v>
      </c>
      <c r="AU454" s="14" t="s">
        <v>84</v>
      </c>
    </row>
    <row r="455" spans="1:65" s="2" customFormat="1" ht="19.2">
      <c r="A455" s="28"/>
      <c r="B455" s="29"/>
      <c r="C455" s="30"/>
      <c r="D455" s="191" t="s">
        <v>142</v>
      </c>
      <c r="E455" s="30"/>
      <c r="F455" s="195" t="s">
        <v>760</v>
      </c>
      <c r="G455" s="30"/>
      <c r="H455" s="30"/>
      <c r="I455" s="30"/>
      <c r="J455" s="30"/>
      <c r="K455" s="30"/>
      <c r="L455" s="33"/>
      <c r="M455" s="193"/>
      <c r="N455" s="194"/>
      <c r="O455" s="65"/>
      <c r="P455" s="65"/>
      <c r="Q455" s="65"/>
      <c r="R455" s="65"/>
      <c r="S455" s="65"/>
      <c r="T455" s="66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T455" s="14" t="s">
        <v>142</v>
      </c>
      <c r="AU455" s="14" t="s">
        <v>84</v>
      </c>
    </row>
    <row r="456" spans="1:65" s="2" customFormat="1" ht="16.5" customHeight="1">
      <c r="A456" s="28"/>
      <c r="B456" s="29"/>
      <c r="C456" s="179" t="s">
        <v>761</v>
      </c>
      <c r="D456" s="179" t="s">
        <v>128</v>
      </c>
      <c r="E456" s="180" t="s">
        <v>762</v>
      </c>
      <c r="F456" s="181" t="s">
        <v>763</v>
      </c>
      <c r="G456" s="182" t="s">
        <v>139</v>
      </c>
      <c r="H456" s="183">
        <v>150</v>
      </c>
      <c r="I456" s="184">
        <v>533</v>
      </c>
      <c r="J456" s="184">
        <f>ROUND(I456*H456,2)</f>
        <v>79950</v>
      </c>
      <c r="K456" s="181" t="s">
        <v>132</v>
      </c>
      <c r="L456" s="33"/>
      <c r="M456" s="185" t="s">
        <v>1</v>
      </c>
      <c r="N456" s="186" t="s">
        <v>39</v>
      </c>
      <c r="O456" s="187">
        <v>0</v>
      </c>
      <c r="P456" s="187">
        <f>O456*H456</f>
        <v>0</v>
      </c>
      <c r="Q456" s="187">
        <v>0</v>
      </c>
      <c r="R456" s="187">
        <f>Q456*H456</f>
        <v>0</v>
      </c>
      <c r="S456" s="187">
        <v>0</v>
      </c>
      <c r="T456" s="188">
        <f>S456*H456</f>
        <v>0</v>
      </c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R456" s="189" t="s">
        <v>133</v>
      </c>
      <c r="AT456" s="189" t="s">
        <v>128</v>
      </c>
      <c r="AU456" s="189" t="s">
        <v>84</v>
      </c>
      <c r="AY456" s="14" t="s">
        <v>125</v>
      </c>
      <c r="BE456" s="190">
        <f>IF(N456="základní",J456,0)</f>
        <v>79950</v>
      </c>
      <c r="BF456" s="190">
        <f>IF(N456="snížená",J456,0)</f>
        <v>0</v>
      </c>
      <c r="BG456" s="190">
        <f>IF(N456="zákl. přenesená",J456,0)</f>
        <v>0</v>
      </c>
      <c r="BH456" s="190">
        <f>IF(N456="sníž. přenesená",J456,0)</f>
        <v>0</v>
      </c>
      <c r="BI456" s="190">
        <f>IF(N456="nulová",J456,0)</f>
        <v>0</v>
      </c>
      <c r="BJ456" s="14" t="s">
        <v>82</v>
      </c>
      <c r="BK456" s="190">
        <f>ROUND(I456*H456,2)</f>
        <v>79950</v>
      </c>
      <c r="BL456" s="14" t="s">
        <v>133</v>
      </c>
      <c r="BM456" s="189" t="s">
        <v>764</v>
      </c>
    </row>
    <row r="457" spans="1:65" s="2" customFormat="1" ht="38.4">
      <c r="A457" s="28"/>
      <c r="B457" s="29"/>
      <c r="C457" s="30"/>
      <c r="D457" s="191" t="s">
        <v>135</v>
      </c>
      <c r="E457" s="30"/>
      <c r="F457" s="192" t="s">
        <v>765</v>
      </c>
      <c r="G457" s="30"/>
      <c r="H457" s="30"/>
      <c r="I457" s="30"/>
      <c r="J457" s="30"/>
      <c r="K457" s="30"/>
      <c r="L457" s="33"/>
      <c r="M457" s="193"/>
      <c r="N457" s="194"/>
      <c r="O457" s="65"/>
      <c r="P457" s="65"/>
      <c r="Q457" s="65"/>
      <c r="R457" s="65"/>
      <c r="S457" s="65"/>
      <c r="T457" s="66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T457" s="14" t="s">
        <v>135</v>
      </c>
      <c r="AU457" s="14" t="s">
        <v>84</v>
      </c>
    </row>
    <row r="458" spans="1:65" s="2" customFormat="1" ht="19.2">
      <c r="A458" s="28"/>
      <c r="B458" s="29"/>
      <c r="C458" s="30"/>
      <c r="D458" s="191" t="s">
        <v>142</v>
      </c>
      <c r="E458" s="30"/>
      <c r="F458" s="195" t="s">
        <v>760</v>
      </c>
      <c r="G458" s="30"/>
      <c r="H458" s="30"/>
      <c r="I458" s="30"/>
      <c r="J458" s="30"/>
      <c r="K458" s="30"/>
      <c r="L458" s="33"/>
      <c r="M458" s="193"/>
      <c r="N458" s="194"/>
      <c r="O458" s="65"/>
      <c r="P458" s="65"/>
      <c r="Q458" s="65"/>
      <c r="R458" s="65"/>
      <c r="S458" s="65"/>
      <c r="T458" s="66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T458" s="14" t="s">
        <v>142</v>
      </c>
      <c r="AU458" s="14" t="s">
        <v>84</v>
      </c>
    </row>
    <row r="459" spans="1:65" s="2" customFormat="1" ht="16.5" customHeight="1">
      <c r="A459" s="28"/>
      <c r="B459" s="29"/>
      <c r="C459" s="179" t="s">
        <v>398</v>
      </c>
      <c r="D459" s="179" t="s">
        <v>128</v>
      </c>
      <c r="E459" s="180" t="s">
        <v>766</v>
      </c>
      <c r="F459" s="181" t="s">
        <v>767</v>
      </c>
      <c r="G459" s="182" t="s">
        <v>139</v>
      </c>
      <c r="H459" s="183">
        <v>150</v>
      </c>
      <c r="I459" s="184">
        <v>478</v>
      </c>
      <c r="J459" s="184">
        <f>ROUND(I459*H459,2)</f>
        <v>71700</v>
      </c>
      <c r="K459" s="181" t="s">
        <v>132</v>
      </c>
      <c r="L459" s="33"/>
      <c r="M459" s="185" t="s">
        <v>1</v>
      </c>
      <c r="N459" s="186" t="s">
        <v>39</v>
      </c>
      <c r="O459" s="187">
        <v>0</v>
      </c>
      <c r="P459" s="187">
        <f>O459*H459</f>
        <v>0</v>
      </c>
      <c r="Q459" s="187">
        <v>0</v>
      </c>
      <c r="R459" s="187">
        <f>Q459*H459</f>
        <v>0</v>
      </c>
      <c r="S459" s="187">
        <v>0</v>
      </c>
      <c r="T459" s="188">
        <f>S459*H459</f>
        <v>0</v>
      </c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R459" s="189" t="s">
        <v>133</v>
      </c>
      <c r="AT459" s="189" t="s">
        <v>128</v>
      </c>
      <c r="AU459" s="189" t="s">
        <v>84</v>
      </c>
      <c r="AY459" s="14" t="s">
        <v>125</v>
      </c>
      <c r="BE459" s="190">
        <f>IF(N459="základní",J459,0)</f>
        <v>71700</v>
      </c>
      <c r="BF459" s="190">
        <f>IF(N459="snížená",J459,0)</f>
        <v>0</v>
      </c>
      <c r="BG459" s="190">
        <f>IF(N459="zákl. přenesená",J459,0)</f>
        <v>0</v>
      </c>
      <c r="BH459" s="190">
        <f>IF(N459="sníž. přenesená",J459,0)</f>
        <v>0</v>
      </c>
      <c r="BI459" s="190">
        <f>IF(N459="nulová",J459,0)</f>
        <v>0</v>
      </c>
      <c r="BJ459" s="14" t="s">
        <v>82</v>
      </c>
      <c r="BK459" s="190">
        <f>ROUND(I459*H459,2)</f>
        <v>71700</v>
      </c>
      <c r="BL459" s="14" t="s">
        <v>133</v>
      </c>
      <c r="BM459" s="189" t="s">
        <v>768</v>
      </c>
    </row>
    <row r="460" spans="1:65" s="2" customFormat="1" ht="38.4">
      <c r="A460" s="28"/>
      <c r="B460" s="29"/>
      <c r="C460" s="30"/>
      <c r="D460" s="191" t="s">
        <v>135</v>
      </c>
      <c r="E460" s="30"/>
      <c r="F460" s="192" t="s">
        <v>769</v>
      </c>
      <c r="G460" s="30"/>
      <c r="H460" s="30"/>
      <c r="I460" s="30"/>
      <c r="J460" s="30"/>
      <c r="K460" s="30"/>
      <c r="L460" s="33"/>
      <c r="M460" s="193"/>
      <c r="N460" s="194"/>
      <c r="O460" s="65"/>
      <c r="P460" s="65"/>
      <c r="Q460" s="65"/>
      <c r="R460" s="65"/>
      <c r="S460" s="65"/>
      <c r="T460" s="66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T460" s="14" t="s">
        <v>135</v>
      </c>
      <c r="AU460" s="14" t="s">
        <v>84</v>
      </c>
    </row>
    <row r="461" spans="1:65" s="2" customFormat="1" ht="19.2">
      <c r="A461" s="28"/>
      <c r="B461" s="29"/>
      <c r="C461" s="30"/>
      <c r="D461" s="191" t="s">
        <v>142</v>
      </c>
      <c r="E461" s="30"/>
      <c r="F461" s="195" t="s">
        <v>760</v>
      </c>
      <c r="G461" s="30"/>
      <c r="H461" s="30"/>
      <c r="I461" s="30"/>
      <c r="J461" s="30"/>
      <c r="K461" s="30"/>
      <c r="L461" s="33"/>
      <c r="M461" s="193"/>
      <c r="N461" s="194"/>
      <c r="O461" s="65"/>
      <c r="P461" s="65"/>
      <c r="Q461" s="65"/>
      <c r="R461" s="65"/>
      <c r="S461" s="65"/>
      <c r="T461" s="66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T461" s="14" t="s">
        <v>142</v>
      </c>
      <c r="AU461" s="14" t="s">
        <v>84</v>
      </c>
    </row>
    <row r="462" spans="1:65" s="2" customFormat="1" ht="16.5" customHeight="1">
      <c r="A462" s="28"/>
      <c r="B462" s="29"/>
      <c r="C462" s="179" t="s">
        <v>770</v>
      </c>
      <c r="D462" s="179" t="s">
        <v>128</v>
      </c>
      <c r="E462" s="180" t="s">
        <v>771</v>
      </c>
      <c r="F462" s="181" t="s">
        <v>772</v>
      </c>
      <c r="G462" s="182" t="s">
        <v>139</v>
      </c>
      <c r="H462" s="183">
        <v>150</v>
      </c>
      <c r="I462" s="184">
        <v>708</v>
      </c>
      <c r="J462" s="184">
        <f>ROUND(I462*H462,2)</f>
        <v>106200</v>
      </c>
      <c r="K462" s="181" t="s">
        <v>132</v>
      </c>
      <c r="L462" s="33"/>
      <c r="M462" s="185" t="s">
        <v>1</v>
      </c>
      <c r="N462" s="186" t="s">
        <v>39</v>
      </c>
      <c r="O462" s="187">
        <v>0</v>
      </c>
      <c r="P462" s="187">
        <f>O462*H462</f>
        <v>0</v>
      </c>
      <c r="Q462" s="187">
        <v>0</v>
      </c>
      <c r="R462" s="187">
        <f>Q462*H462</f>
        <v>0</v>
      </c>
      <c r="S462" s="187">
        <v>0</v>
      </c>
      <c r="T462" s="188">
        <f>S462*H462</f>
        <v>0</v>
      </c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R462" s="189" t="s">
        <v>133</v>
      </c>
      <c r="AT462" s="189" t="s">
        <v>128</v>
      </c>
      <c r="AU462" s="189" t="s">
        <v>84</v>
      </c>
      <c r="AY462" s="14" t="s">
        <v>125</v>
      </c>
      <c r="BE462" s="190">
        <f>IF(N462="základní",J462,0)</f>
        <v>106200</v>
      </c>
      <c r="BF462" s="190">
        <f>IF(N462="snížená",J462,0)</f>
        <v>0</v>
      </c>
      <c r="BG462" s="190">
        <f>IF(N462="zákl. přenesená",J462,0)</f>
        <v>0</v>
      </c>
      <c r="BH462" s="190">
        <f>IF(N462="sníž. přenesená",J462,0)</f>
        <v>0</v>
      </c>
      <c r="BI462" s="190">
        <f>IF(N462="nulová",J462,0)</f>
        <v>0</v>
      </c>
      <c r="BJ462" s="14" t="s">
        <v>82</v>
      </c>
      <c r="BK462" s="190">
        <f>ROUND(I462*H462,2)</f>
        <v>106200</v>
      </c>
      <c r="BL462" s="14" t="s">
        <v>133</v>
      </c>
      <c r="BM462" s="189" t="s">
        <v>773</v>
      </c>
    </row>
    <row r="463" spans="1:65" s="2" customFormat="1" ht="38.4">
      <c r="A463" s="28"/>
      <c r="B463" s="29"/>
      <c r="C463" s="30"/>
      <c r="D463" s="191" t="s">
        <v>135</v>
      </c>
      <c r="E463" s="30"/>
      <c r="F463" s="192" t="s">
        <v>774</v>
      </c>
      <c r="G463" s="30"/>
      <c r="H463" s="30"/>
      <c r="I463" s="30"/>
      <c r="J463" s="30"/>
      <c r="K463" s="30"/>
      <c r="L463" s="33"/>
      <c r="M463" s="193"/>
      <c r="N463" s="194"/>
      <c r="O463" s="65"/>
      <c r="P463" s="65"/>
      <c r="Q463" s="65"/>
      <c r="R463" s="65"/>
      <c r="S463" s="65"/>
      <c r="T463" s="66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T463" s="14" t="s">
        <v>135</v>
      </c>
      <c r="AU463" s="14" t="s">
        <v>84</v>
      </c>
    </row>
    <row r="464" spans="1:65" s="2" customFormat="1" ht="19.2">
      <c r="A464" s="28"/>
      <c r="B464" s="29"/>
      <c r="C464" s="30"/>
      <c r="D464" s="191" t="s">
        <v>142</v>
      </c>
      <c r="E464" s="30"/>
      <c r="F464" s="195" t="s">
        <v>760</v>
      </c>
      <c r="G464" s="30"/>
      <c r="H464" s="30"/>
      <c r="I464" s="30"/>
      <c r="J464" s="30"/>
      <c r="K464" s="30"/>
      <c r="L464" s="33"/>
      <c r="M464" s="193"/>
      <c r="N464" s="194"/>
      <c r="O464" s="65"/>
      <c r="P464" s="65"/>
      <c r="Q464" s="65"/>
      <c r="R464" s="65"/>
      <c r="S464" s="65"/>
      <c r="T464" s="66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T464" s="14" t="s">
        <v>142</v>
      </c>
      <c r="AU464" s="14" t="s">
        <v>84</v>
      </c>
    </row>
    <row r="465" spans="1:65" s="2" customFormat="1" ht="16.5" customHeight="1">
      <c r="A465" s="28"/>
      <c r="B465" s="29"/>
      <c r="C465" s="179" t="s">
        <v>403</v>
      </c>
      <c r="D465" s="179" t="s">
        <v>128</v>
      </c>
      <c r="E465" s="180" t="s">
        <v>775</v>
      </c>
      <c r="F465" s="181" t="s">
        <v>776</v>
      </c>
      <c r="G465" s="182" t="s">
        <v>139</v>
      </c>
      <c r="H465" s="183">
        <v>150</v>
      </c>
      <c r="I465" s="184">
        <v>306</v>
      </c>
      <c r="J465" s="184">
        <f>ROUND(I465*H465,2)</f>
        <v>45900</v>
      </c>
      <c r="K465" s="181" t="s">
        <v>132</v>
      </c>
      <c r="L465" s="33"/>
      <c r="M465" s="185" t="s">
        <v>1</v>
      </c>
      <c r="N465" s="186" t="s">
        <v>39</v>
      </c>
      <c r="O465" s="187">
        <v>0</v>
      </c>
      <c r="P465" s="187">
        <f>O465*H465</f>
        <v>0</v>
      </c>
      <c r="Q465" s="187">
        <v>0</v>
      </c>
      <c r="R465" s="187">
        <f>Q465*H465</f>
        <v>0</v>
      </c>
      <c r="S465" s="187">
        <v>0</v>
      </c>
      <c r="T465" s="188">
        <f>S465*H465</f>
        <v>0</v>
      </c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R465" s="189" t="s">
        <v>133</v>
      </c>
      <c r="AT465" s="189" t="s">
        <v>128</v>
      </c>
      <c r="AU465" s="189" t="s">
        <v>84</v>
      </c>
      <c r="AY465" s="14" t="s">
        <v>125</v>
      </c>
      <c r="BE465" s="190">
        <f>IF(N465="základní",J465,0)</f>
        <v>45900</v>
      </c>
      <c r="BF465" s="190">
        <f>IF(N465="snížená",J465,0)</f>
        <v>0</v>
      </c>
      <c r="BG465" s="190">
        <f>IF(N465="zákl. přenesená",J465,0)</f>
        <v>0</v>
      </c>
      <c r="BH465" s="190">
        <f>IF(N465="sníž. přenesená",J465,0)</f>
        <v>0</v>
      </c>
      <c r="BI465" s="190">
        <f>IF(N465="nulová",J465,0)</f>
        <v>0</v>
      </c>
      <c r="BJ465" s="14" t="s">
        <v>82</v>
      </c>
      <c r="BK465" s="190">
        <f>ROUND(I465*H465,2)</f>
        <v>45900</v>
      </c>
      <c r="BL465" s="14" t="s">
        <v>133</v>
      </c>
      <c r="BM465" s="189" t="s">
        <v>777</v>
      </c>
    </row>
    <row r="466" spans="1:65" s="2" customFormat="1" ht="38.4">
      <c r="A466" s="28"/>
      <c r="B466" s="29"/>
      <c r="C466" s="30"/>
      <c r="D466" s="191" t="s">
        <v>135</v>
      </c>
      <c r="E466" s="30"/>
      <c r="F466" s="192" t="s">
        <v>778</v>
      </c>
      <c r="G466" s="30"/>
      <c r="H466" s="30"/>
      <c r="I466" s="30"/>
      <c r="J466" s="30"/>
      <c r="K466" s="30"/>
      <c r="L466" s="33"/>
      <c r="M466" s="193"/>
      <c r="N466" s="194"/>
      <c r="O466" s="65"/>
      <c r="P466" s="65"/>
      <c r="Q466" s="65"/>
      <c r="R466" s="65"/>
      <c r="S466" s="65"/>
      <c r="T466" s="66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T466" s="14" t="s">
        <v>135</v>
      </c>
      <c r="AU466" s="14" t="s">
        <v>84</v>
      </c>
    </row>
    <row r="467" spans="1:65" s="2" customFormat="1" ht="19.2">
      <c r="A467" s="28"/>
      <c r="B467" s="29"/>
      <c r="C467" s="30"/>
      <c r="D467" s="191" t="s">
        <v>142</v>
      </c>
      <c r="E467" s="30"/>
      <c r="F467" s="195" t="s">
        <v>779</v>
      </c>
      <c r="G467" s="30"/>
      <c r="H467" s="30"/>
      <c r="I467" s="30"/>
      <c r="J467" s="30"/>
      <c r="K467" s="30"/>
      <c r="L467" s="33"/>
      <c r="M467" s="193"/>
      <c r="N467" s="194"/>
      <c r="O467" s="65"/>
      <c r="P467" s="65"/>
      <c r="Q467" s="65"/>
      <c r="R467" s="65"/>
      <c r="S467" s="65"/>
      <c r="T467" s="66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T467" s="14" t="s">
        <v>142</v>
      </c>
      <c r="AU467" s="14" t="s">
        <v>84</v>
      </c>
    </row>
    <row r="468" spans="1:65" s="2" customFormat="1" ht="16.5" customHeight="1">
      <c r="A468" s="28"/>
      <c r="B468" s="29"/>
      <c r="C468" s="179" t="s">
        <v>780</v>
      </c>
      <c r="D468" s="179" t="s">
        <v>128</v>
      </c>
      <c r="E468" s="180" t="s">
        <v>781</v>
      </c>
      <c r="F468" s="181" t="s">
        <v>782</v>
      </c>
      <c r="G468" s="182" t="s">
        <v>139</v>
      </c>
      <c r="H468" s="183">
        <v>150</v>
      </c>
      <c r="I468" s="184">
        <v>475</v>
      </c>
      <c r="J468" s="184">
        <f>ROUND(I468*H468,2)</f>
        <v>71250</v>
      </c>
      <c r="K468" s="181" t="s">
        <v>132</v>
      </c>
      <c r="L468" s="33"/>
      <c r="M468" s="185" t="s">
        <v>1</v>
      </c>
      <c r="N468" s="186" t="s">
        <v>39</v>
      </c>
      <c r="O468" s="187">
        <v>0</v>
      </c>
      <c r="P468" s="187">
        <f>O468*H468</f>
        <v>0</v>
      </c>
      <c r="Q468" s="187">
        <v>0</v>
      </c>
      <c r="R468" s="187">
        <f>Q468*H468</f>
        <v>0</v>
      </c>
      <c r="S468" s="187">
        <v>0</v>
      </c>
      <c r="T468" s="188">
        <f>S468*H468</f>
        <v>0</v>
      </c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R468" s="189" t="s">
        <v>133</v>
      </c>
      <c r="AT468" s="189" t="s">
        <v>128</v>
      </c>
      <c r="AU468" s="189" t="s">
        <v>84</v>
      </c>
      <c r="AY468" s="14" t="s">
        <v>125</v>
      </c>
      <c r="BE468" s="190">
        <f>IF(N468="základní",J468,0)</f>
        <v>71250</v>
      </c>
      <c r="BF468" s="190">
        <f>IF(N468="snížená",J468,0)</f>
        <v>0</v>
      </c>
      <c r="BG468" s="190">
        <f>IF(N468="zákl. přenesená",J468,0)</f>
        <v>0</v>
      </c>
      <c r="BH468" s="190">
        <f>IF(N468="sníž. přenesená",J468,0)</f>
        <v>0</v>
      </c>
      <c r="BI468" s="190">
        <f>IF(N468="nulová",J468,0)</f>
        <v>0</v>
      </c>
      <c r="BJ468" s="14" t="s">
        <v>82</v>
      </c>
      <c r="BK468" s="190">
        <f>ROUND(I468*H468,2)</f>
        <v>71250</v>
      </c>
      <c r="BL468" s="14" t="s">
        <v>133</v>
      </c>
      <c r="BM468" s="189" t="s">
        <v>783</v>
      </c>
    </row>
    <row r="469" spans="1:65" s="2" customFormat="1" ht="38.4">
      <c r="A469" s="28"/>
      <c r="B469" s="29"/>
      <c r="C469" s="30"/>
      <c r="D469" s="191" t="s">
        <v>135</v>
      </c>
      <c r="E469" s="30"/>
      <c r="F469" s="192" t="s">
        <v>784</v>
      </c>
      <c r="G469" s="30"/>
      <c r="H469" s="30"/>
      <c r="I469" s="30"/>
      <c r="J469" s="30"/>
      <c r="K469" s="30"/>
      <c r="L469" s="33"/>
      <c r="M469" s="193"/>
      <c r="N469" s="194"/>
      <c r="O469" s="65"/>
      <c r="P469" s="65"/>
      <c r="Q469" s="65"/>
      <c r="R469" s="65"/>
      <c r="S469" s="65"/>
      <c r="T469" s="66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T469" s="14" t="s">
        <v>135</v>
      </c>
      <c r="AU469" s="14" t="s">
        <v>84</v>
      </c>
    </row>
    <row r="470" spans="1:65" s="2" customFormat="1" ht="19.2">
      <c r="A470" s="28"/>
      <c r="B470" s="29"/>
      <c r="C470" s="30"/>
      <c r="D470" s="191" t="s">
        <v>142</v>
      </c>
      <c r="E470" s="30"/>
      <c r="F470" s="195" t="s">
        <v>779</v>
      </c>
      <c r="G470" s="30"/>
      <c r="H470" s="30"/>
      <c r="I470" s="30"/>
      <c r="J470" s="30"/>
      <c r="K470" s="30"/>
      <c r="L470" s="33"/>
      <c r="M470" s="193"/>
      <c r="N470" s="194"/>
      <c r="O470" s="65"/>
      <c r="P470" s="65"/>
      <c r="Q470" s="65"/>
      <c r="R470" s="65"/>
      <c r="S470" s="65"/>
      <c r="T470" s="66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T470" s="14" t="s">
        <v>142</v>
      </c>
      <c r="AU470" s="14" t="s">
        <v>84</v>
      </c>
    </row>
    <row r="471" spans="1:65" s="2" customFormat="1" ht="16.5" customHeight="1">
      <c r="A471" s="28"/>
      <c r="B471" s="29"/>
      <c r="C471" s="179" t="s">
        <v>407</v>
      </c>
      <c r="D471" s="179" t="s">
        <v>128</v>
      </c>
      <c r="E471" s="180" t="s">
        <v>785</v>
      </c>
      <c r="F471" s="181" t="s">
        <v>786</v>
      </c>
      <c r="G471" s="182" t="s">
        <v>139</v>
      </c>
      <c r="H471" s="183">
        <v>150</v>
      </c>
      <c r="I471" s="184">
        <v>402</v>
      </c>
      <c r="J471" s="184">
        <f>ROUND(I471*H471,2)</f>
        <v>60300</v>
      </c>
      <c r="K471" s="181" t="s">
        <v>132</v>
      </c>
      <c r="L471" s="33"/>
      <c r="M471" s="185" t="s">
        <v>1</v>
      </c>
      <c r="N471" s="186" t="s">
        <v>39</v>
      </c>
      <c r="O471" s="187">
        <v>0</v>
      </c>
      <c r="P471" s="187">
        <f>O471*H471</f>
        <v>0</v>
      </c>
      <c r="Q471" s="187">
        <v>0</v>
      </c>
      <c r="R471" s="187">
        <f>Q471*H471</f>
        <v>0</v>
      </c>
      <c r="S471" s="187">
        <v>0</v>
      </c>
      <c r="T471" s="188">
        <f>S471*H471</f>
        <v>0</v>
      </c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R471" s="189" t="s">
        <v>133</v>
      </c>
      <c r="AT471" s="189" t="s">
        <v>128</v>
      </c>
      <c r="AU471" s="189" t="s">
        <v>84</v>
      </c>
      <c r="AY471" s="14" t="s">
        <v>125</v>
      </c>
      <c r="BE471" s="190">
        <f>IF(N471="základní",J471,0)</f>
        <v>60300</v>
      </c>
      <c r="BF471" s="190">
        <f>IF(N471="snížená",J471,0)</f>
        <v>0</v>
      </c>
      <c r="BG471" s="190">
        <f>IF(N471="zákl. přenesená",J471,0)</f>
        <v>0</v>
      </c>
      <c r="BH471" s="190">
        <f>IF(N471="sníž. přenesená",J471,0)</f>
        <v>0</v>
      </c>
      <c r="BI471" s="190">
        <f>IF(N471="nulová",J471,0)</f>
        <v>0</v>
      </c>
      <c r="BJ471" s="14" t="s">
        <v>82</v>
      </c>
      <c r="BK471" s="190">
        <f>ROUND(I471*H471,2)</f>
        <v>60300</v>
      </c>
      <c r="BL471" s="14" t="s">
        <v>133</v>
      </c>
      <c r="BM471" s="189" t="s">
        <v>787</v>
      </c>
    </row>
    <row r="472" spans="1:65" s="2" customFormat="1" ht="38.4">
      <c r="A472" s="28"/>
      <c r="B472" s="29"/>
      <c r="C472" s="30"/>
      <c r="D472" s="191" t="s">
        <v>135</v>
      </c>
      <c r="E472" s="30"/>
      <c r="F472" s="192" t="s">
        <v>788</v>
      </c>
      <c r="G472" s="30"/>
      <c r="H472" s="30"/>
      <c r="I472" s="30"/>
      <c r="J472" s="30"/>
      <c r="K472" s="30"/>
      <c r="L472" s="33"/>
      <c r="M472" s="193"/>
      <c r="N472" s="194"/>
      <c r="O472" s="65"/>
      <c r="P472" s="65"/>
      <c r="Q472" s="65"/>
      <c r="R472" s="65"/>
      <c r="S472" s="65"/>
      <c r="T472" s="66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T472" s="14" t="s">
        <v>135</v>
      </c>
      <c r="AU472" s="14" t="s">
        <v>84</v>
      </c>
    </row>
    <row r="473" spans="1:65" s="2" customFormat="1" ht="19.2">
      <c r="A473" s="28"/>
      <c r="B473" s="29"/>
      <c r="C473" s="30"/>
      <c r="D473" s="191" t="s">
        <v>142</v>
      </c>
      <c r="E473" s="30"/>
      <c r="F473" s="195" t="s">
        <v>779</v>
      </c>
      <c r="G473" s="30"/>
      <c r="H473" s="30"/>
      <c r="I473" s="30"/>
      <c r="J473" s="30"/>
      <c r="K473" s="30"/>
      <c r="L473" s="33"/>
      <c r="M473" s="193"/>
      <c r="N473" s="194"/>
      <c r="O473" s="65"/>
      <c r="P473" s="65"/>
      <c r="Q473" s="65"/>
      <c r="R473" s="65"/>
      <c r="S473" s="65"/>
      <c r="T473" s="66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T473" s="14" t="s">
        <v>142</v>
      </c>
      <c r="AU473" s="14" t="s">
        <v>84</v>
      </c>
    </row>
    <row r="474" spans="1:65" s="2" customFormat="1" ht="16.5" customHeight="1">
      <c r="A474" s="28"/>
      <c r="B474" s="29"/>
      <c r="C474" s="179" t="s">
        <v>789</v>
      </c>
      <c r="D474" s="179" t="s">
        <v>128</v>
      </c>
      <c r="E474" s="180" t="s">
        <v>790</v>
      </c>
      <c r="F474" s="181" t="s">
        <v>791</v>
      </c>
      <c r="G474" s="182" t="s">
        <v>139</v>
      </c>
      <c r="H474" s="183">
        <v>150</v>
      </c>
      <c r="I474" s="184">
        <v>628</v>
      </c>
      <c r="J474" s="184">
        <f>ROUND(I474*H474,2)</f>
        <v>94200</v>
      </c>
      <c r="K474" s="181" t="s">
        <v>132</v>
      </c>
      <c r="L474" s="33"/>
      <c r="M474" s="185" t="s">
        <v>1</v>
      </c>
      <c r="N474" s="186" t="s">
        <v>39</v>
      </c>
      <c r="O474" s="187">
        <v>0</v>
      </c>
      <c r="P474" s="187">
        <f>O474*H474</f>
        <v>0</v>
      </c>
      <c r="Q474" s="187">
        <v>0</v>
      </c>
      <c r="R474" s="187">
        <f>Q474*H474</f>
        <v>0</v>
      </c>
      <c r="S474" s="187">
        <v>0</v>
      </c>
      <c r="T474" s="188">
        <f>S474*H474</f>
        <v>0</v>
      </c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R474" s="189" t="s">
        <v>133</v>
      </c>
      <c r="AT474" s="189" t="s">
        <v>128</v>
      </c>
      <c r="AU474" s="189" t="s">
        <v>84</v>
      </c>
      <c r="AY474" s="14" t="s">
        <v>125</v>
      </c>
      <c r="BE474" s="190">
        <f>IF(N474="základní",J474,0)</f>
        <v>94200</v>
      </c>
      <c r="BF474" s="190">
        <f>IF(N474="snížená",J474,0)</f>
        <v>0</v>
      </c>
      <c r="BG474" s="190">
        <f>IF(N474="zákl. přenesená",J474,0)</f>
        <v>0</v>
      </c>
      <c r="BH474" s="190">
        <f>IF(N474="sníž. přenesená",J474,0)</f>
        <v>0</v>
      </c>
      <c r="BI474" s="190">
        <f>IF(N474="nulová",J474,0)</f>
        <v>0</v>
      </c>
      <c r="BJ474" s="14" t="s">
        <v>82</v>
      </c>
      <c r="BK474" s="190">
        <f>ROUND(I474*H474,2)</f>
        <v>94200</v>
      </c>
      <c r="BL474" s="14" t="s">
        <v>133</v>
      </c>
      <c r="BM474" s="189" t="s">
        <v>792</v>
      </c>
    </row>
    <row r="475" spans="1:65" s="2" customFormat="1" ht="38.4">
      <c r="A475" s="28"/>
      <c r="B475" s="29"/>
      <c r="C475" s="30"/>
      <c r="D475" s="191" t="s">
        <v>135</v>
      </c>
      <c r="E475" s="30"/>
      <c r="F475" s="192" t="s">
        <v>793</v>
      </c>
      <c r="G475" s="30"/>
      <c r="H475" s="30"/>
      <c r="I475" s="30"/>
      <c r="J475" s="30"/>
      <c r="K475" s="30"/>
      <c r="L475" s="33"/>
      <c r="M475" s="193"/>
      <c r="N475" s="194"/>
      <c r="O475" s="65"/>
      <c r="P475" s="65"/>
      <c r="Q475" s="65"/>
      <c r="R475" s="65"/>
      <c r="S475" s="65"/>
      <c r="T475" s="66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T475" s="14" t="s">
        <v>135</v>
      </c>
      <c r="AU475" s="14" t="s">
        <v>84</v>
      </c>
    </row>
    <row r="476" spans="1:65" s="2" customFormat="1" ht="19.2">
      <c r="A476" s="28"/>
      <c r="B476" s="29"/>
      <c r="C476" s="30"/>
      <c r="D476" s="191" t="s">
        <v>142</v>
      </c>
      <c r="E476" s="30"/>
      <c r="F476" s="195" t="s">
        <v>779</v>
      </c>
      <c r="G476" s="30"/>
      <c r="H476" s="30"/>
      <c r="I476" s="30"/>
      <c r="J476" s="30"/>
      <c r="K476" s="30"/>
      <c r="L476" s="33"/>
      <c r="M476" s="193"/>
      <c r="N476" s="194"/>
      <c r="O476" s="65"/>
      <c r="P476" s="65"/>
      <c r="Q476" s="65"/>
      <c r="R476" s="65"/>
      <c r="S476" s="65"/>
      <c r="T476" s="66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T476" s="14" t="s">
        <v>142</v>
      </c>
      <c r="AU476" s="14" t="s">
        <v>84</v>
      </c>
    </row>
    <row r="477" spans="1:65" s="2" customFormat="1" ht="16.5" customHeight="1">
      <c r="A477" s="28"/>
      <c r="B477" s="29"/>
      <c r="C477" s="179" t="s">
        <v>412</v>
      </c>
      <c r="D477" s="179" t="s">
        <v>128</v>
      </c>
      <c r="E477" s="180" t="s">
        <v>794</v>
      </c>
      <c r="F477" s="181" t="s">
        <v>795</v>
      </c>
      <c r="G477" s="182" t="s">
        <v>139</v>
      </c>
      <c r="H477" s="183">
        <v>50</v>
      </c>
      <c r="I477" s="184">
        <v>470</v>
      </c>
      <c r="J477" s="184">
        <f>ROUND(I477*H477,2)</f>
        <v>23500</v>
      </c>
      <c r="K477" s="181" t="s">
        <v>132</v>
      </c>
      <c r="L477" s="33"/>
      <c r="M477" s="185" t="s">
        <v>1</v>
      </c>
      <c r="N477" s="186" t="s">
        <v>39</v>
      </c>
      <c r="O477" s="187">
        <v>0</v>
      </c>
      <c r="P477" s="187">
        <f>O477*H477</f>
        <v>0</v>
      </c>
      <c r="Q477" s="187">
        <v>0</v>
      </c>
      <c r="R477" s="187">
        <f>Q477*H477</f>
        <v>0</v>
      </c>
      <c r="S477" s="187">
        <v>0</v>
      </c>
      <c r="T477" s="188">
        <f>S477*H477</f>
        <v>0</v>
      </c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R477" s="189" t="s">
        <v>133</v>
      </c>
      <c r="AT477" s="189" t="s">
        <v>128</v>
      </c>
      <c r="AU477" s="189" t="s">
        <v>84</v>
      </c>
      <c r="AY477" s="14" t="s">
        <v>125</v>
      </c>
      <c r="BE477" s="190">
        <f>IF(N477="základní",J477,0)</f>
        <v>23500</v>
      </c>
      <c r="BF477" s="190">
        <f>IF(N477="snížená",J477,0)</f>
        <v>0</v>
      </c>
      <c r="BG477" s="190">
        <f>IF(N477="zákl. přenesená",J477,0)</f>
        <v>0</v>
      </c>
      <c r="BH477" s="190">
        <f>IF(N477="sníž. přenesená",J477,0)</f>
        <v>0</v>
      </c>
      <c r="BI477" s="190">
        <f>IF(N477="nulová",J477,0)</f>
        <v>0</v>
      </c>
      <c r="BJ477" s="14" t="s">
        <v>82</v>
      </c>
      <c r="BK477" s="190">
        <f>ROUND(I477*H477,2)</f>
        <v>23500</v>
      </c>
      <c r="BL477" s="14" t="s">
        <v>133</v>
      </c>
      <c r="BM477" s="189" t="s">
        <v>796</v>
      </c>
    </row>
    <row r="478" spans="1:65" s="2" customFormat="1" ht="38.4">
      <c r="A478" s="28"/>
      <c r="B478" s="29"/>
      <c r="C478" s="30"/>
      <c r="D478" s="191" t="s">
        <v>135</v>
      </c>
      <c r="E478" s="30"/>
      <c r="F478" s="192" t="s">
        <v>797</v>
      </c>
      <c r="G478" s="30"/>
      <c r="H478" s="30"/>
      <c r="I478" s="30"/>
      <c r="J478" s="30"/>
      <c r="K478" s="30"/>
      <c r="L478" s="33"/>
      <c r="M478" s="193"/>
      <c r="N478" s="194"/>
      <c r="O478" s="65"/>
      <c r="P478" s="65"/>
      <c r="Q478" s="65"/>
      <c r="R478" s="65"/>
      <c r="S478" s="65"/>
      <c r="T478" s="66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T478" s="14" t="s">
        <v>135</v>
      </c>
      <c r="AU478" s="14" t="s">
        <v>84</v>
      </c>
    </row>
    <row r="479" spans="1:65" s="2" customFormat="1" ht="19.2">
      <c r="A479" s="28"/>
      <c r="B479" s="29"/>
      <c r="C479" s="30"/>
      <c r="D479" s="191" t="s">
        <v>142</v>
      </c>
      <c r="E479" s="30"/>
      <c r="F479" s="195" t="s">
        <v>798</v>
      </c>
      <c r="G479" s="30"/>
      <c r="H479" s="30"/>
      <c r="I479" s="30"/>
      <c r="J479" s="30"/>
      <c r="K479" s="30"/>
      <c r="L479" s="33"/>
      <c r="M479" s="193"/>
      <c r="N479" s="194"/>
      <c r="O479" s="65"/>
      <c r="P479" s="65"/>
      <c r="Q479" s="65"/>
      <c r="R479" s="65"/>
      <c r="S479" s="65"/>
      <c r="T479" s="66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T479" s="14" t="s">
        <v>142</v>
      </c>
      <c r="AU479" s="14" t="s">
        <v>84</v>
      </c>
    </row>
    <row r="480" spans="1:65" s="2" customFormat="1" ht="16.5" customHeight="1">
      <c r="A480" s="28"/>
      <c r="B480" s="29"/>
      <c r="C480" s="179" t="s">
        <v>799</v>
      </c>
      <c r="D480" s="179" t="s">
        <v>128</v>
      </c>
      <c r="E480" s="180" t="s">
        <v>800</v>
      </c>
      <c r="F480" s="181" t="s">
        <v>801</v>
      </c>
      <c r="G480" s="182" t="s">
        <v>139</v>
      </c>
      <c r="H480" s="183">
        <v>50</v>
      </c>
      <c r="I480" s="184">
        <v>694</v>
      </c>
      <c r="J480" s="184">
        <f>ROUND(I480*H480,2)</f>
        <v>34700</v>
      </c>
      <c r="K480" s="181" t="s">
        <v>132</v>
      </c>
      <c r="L480" s="33"/>
      <c r="M480" s="185" t="s">
        <v>1</v>
      </c>
      <c r="N480" s="186" t="s">
        <v>39</v>
      </c>
      <c r="O480" s="187">
        <v>0</v>
      </c>
      <c r="P480" s="187">
        <f>O480*H480</f>
        <v>0</v>
      </c>
      <c r="Q480" s="187">
        <v>0</v>
      </c>
      <c r="R480" s="187">
        <f>Q480*H480</f>
        <v>0</v>
      </c>
      <c r="S480" s="187">
        <v>0</v>
      </c>
      <c r="T480" s="188">
        <f>S480*H480</f>
        <v>0</v>
      </c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R480" s="189" t="s">
        <v>133</v>
      </c>
      <c r="AT480" s="189" t="s">
        <v>128</v>
      </c>
      <c r="AU480" s="189" t="s">
        <v>84</v>
      </c>
      <c r="AY480" s="14" t="s">
        <v>125</v>
      </c>
      <c r="BE480" s="190">
        <f>IF(N480="základní",J480,0)</f>
        <v>34700</v>
      </c>
      <c r="BF480" s="190">
        <f>IF(N480="snížená",J480,0)</f>
        <v>0</v>
      </c>
      <c r="BG480" s="190">
        <f>IF(N480="zákl. přenesená",J480,0)</f>
        <v>0</v>
      </c>
      <c r="BH480" s="190">
        <f>IF(N480="sníž. přenesená",J480,0)</f>
        <v>0</v>
      </c>
      <c r="BI480" s="190">
        <f>IF(N480="nulová",J480,0)</f>
        <v>0</v>
      </c>
      <c r="BJ480" s="14" t="s">
        <v>82</v>
      </c>
      <c r="BK480" s="190">
        <f>ROUND(I480*H480,2)</f>
        <v>34700</v>
      </c>
      <c r="BL480" s="14" t="s">
        <v>133</v>
      </c>
      <c r="BM480" s="189" t="s">
        <v>802</v>
      </c>
    </row>
    <row r="481" spans="1:65" s="2" customFormat="1" ht="38.4">
      <c r="A481" s="28"/>
      <c r="B481" s="29"/>
      <c r="C481" s="30"/>
      <c r="D481" s="191" t="s">
        <v>135</v>
      </c>
      <c r="E481" s="30"/>
      <c r="F481" s="192" t="s">
        <v>803</v>
      </c>
      <c r="G481" s="30"/>
      <c r="H481" s="30"/>
      <c r="I481" s="30"/>
      <c r="J481" s="30"/>
      <c r="K481" s="30"/>
      <c r="L481" s="33"/>
      <c r="M481" s="193"/>
      <c r="N481" s="194"/>
      <c r="O481" s="65"/>
      <c r="P481" s="65"/>
      <c r="Q481" s="65"/>
      <c r="R481" s="65"/>
      <c r="S481" s="65"/>
      <c r="T481" s="66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T481" s="14" t="s">
        <v>135</v>
      </c>
      <c r="AU481" s="14" t="s">
        <v>84</v>
      </c>
    </row>
    <row r="482" spans="1:65" s="2" customFormat="1" ht="19.2">
      <c r="A482" s="28"/>
      <c r="B482" s="29"/>
      <c r="C482" s="30"/>
      <c r="D482" s="191" t="s">
        <v>142</v>
      </c>
      <c r="E482" s="30"/>
      <c r="F482" s="195" t="s">
        <v>798</v>
      </c>
      <c r="G482" s="30"/>
      <c r="H482" s="30"/>
      <c r="I482" s="30"/>
      <c r="J482" s="30"/>
      <c r="K482" s="30"/>
      <c r="L482" s="33"/>
      <c r="M482" s="193"/>
      <c r="N482" s="194"/>
      <c r="O482" s="65"/>
      <c r="P482" s="65"/>
      <c r="Q482" s="65"/>
      <c r="R482" s="65"/>
      <c r="S482" s="65"/>
      <c r="T482" s="66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T482" s="14" t="s">
        <v>142</v>
      </c>
      <c r="AU482" s="14" t="s">
        <v>84</v>
      </c>
    </row>
    <row r="483" spans="1:65" s="2" customFormat="1" ht="16.5" customHeight="1">
      <c r="A483" s="28"/>
      <c r="B483" s="29"/>
      <c r="C483" s="179" t="s">
        <v>417</v>
      </c>
      <c r="D483" s="179" t="s">
        <v>128</v>
      </c>
      <c r="E483" s="180" t="s">
        <v>804</v>
      </c>
      <c r="F483" s="181" t="s">
        <v>805</v>
      </c>
      <c r="G483" s="182" t="s">
        <v>139</v>
      </c>
      <c r="H483" s="183">
        <v>50</v>
      </c>
      <c r="I483" s="184">
        <v>623</v>
      </c>
      <c r="J483" s="184">
        <f>ROUND(I483*H483,2)</f>
        <v>31150</v>
      </c>
      <c r="K483" s="181" t="s">
        <v>132</v>
      </c>
      <c r="L483" s="33"/>
      <c r="M483" s="185" t="s">
        <v>1</v>
      </c>
      <c r="N483" s="186" t="s">
        <v>39</v>
      </c>
      <c r="O483" s="187">
        <v>0</v>
      </c>
      <c r="P483" s="187">
        <f>O483*H483</f>
        <v>0</v>
      </c>
      <c r="Q483" s="187">
        <v>0</v>
      </c>
      <c r="R483" s="187">
        <f>Q483*H483</f>
        <v>0</v>
      </c>
      <c r="S483" s="187">
        <v>0</v>
      </c>
      <c r="T483" s="188">
        <f>S483*H483</f>
        <v>0</v>
      </c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R483" s="189" t="s">
        <v>133</v>
      </c>
      <c r="AT483" s="189" t="s">
        <v>128</v>
      </c>
      <c r="AU483" s="189" t="s">
        <v>84</v>
      </c>
      <c r="AY483" s="14" t="s">
        <v>125</v>
      </c>
      <c r="BE483" s="190">
        <f>IF(N483="základní",J483,0)</f>
        <v>31150</v>
      </c>
      <c r="BF483" s="190">
        <f>IF(N483="snížená",J483,0)</f>
        <v>0</v>
      </c>
      <c r="BG483" s="190">
        <f>IF(N483="zákl. přenesená",J483,0)</f>
        <v>0</v>
      </c>
      <c r="BH483" s="190">
        <f>IF(N483="sníž. přenesená",J483,0)</f>
        <v>0</v>
      </c>
      <c r="BI483" s="190">
        <f>IF(N483="nulová",J483,0)</f>
        <v>0</v>
      </c>
      <c r="BJ483" s="14" t="s">
        <v>82</v>
      </c>
      <c r="BK483" s="190">
        <f>ROUND(I483*H483,2)</f>
        <v>31150</v>
      </c>
      <c r="BL483" s="14" t="s">
        <v>133</v>
      </c>
      <c r="BM483" s="189" t="s">
        <v>806</v>
      </c>
    </row>
    <row r="484" spans="1:65" s="2" customFormat="1" ht="38.4">
      <c r="A484" s="28"/>
      <c r="B484" s="29"/>
      <c r="C484" s="30"/>
      <c r="D484" s="191" t="s">
        <v>135</v>
      </c>
      <c r="E484" s="30"/>
      <c r="F484" s="192" t="s">
        <v>807</v>
      </c>
      <c r="G484" s="30"/>
      <c r="H484" s="30"/>
      <c r="I484" s="30"/>
      <c r="J484" s="30"/>
      <c r="K484" s="30"/>
      <c r="L484" s="33"/>
      <c r="M484" s="193"/>
      <c r="N484" s="194"/>
      <c r="O484" s="65"/>
      <c r="P484" s="65"/>
      <c r="Q484" s="65"/>
      <c r="R484" s="65"/>
      <c r="S484" s="65"/>
      <c r="T484" s="66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T484" s="14" t="s">
        <v>135</v>
      </c>
      <c r="AU484" s="14" t="s">
        <v>84</v>
      </c>
    </row>
    <row r="485" spans="1:65" s="2" customFormat="1" ht="19.2">
      <c r="A485" s="28"/>
      <c r="B485" s="29"/>
      <c r="C485" s="30"/>
      <c r="D485" s="191" t="s">
        <v>142</v>
      </c>
      <c r="E485" s="30"/>
      <c r="F485" s="195" t="s">
        <v>798</v>
      </c>
      <c r="G485" s="30"/>
      <c r="H485" s="30"/>
      <c r="I485" s="30"/>
      <c r="J485" s="30"/>
      <c r="K485" s="30"/>
      <c r="L485" s="33"/>
      <c r="M485" s="193"/>
      <c r="N485" s="194"/>
      <c r="O485" s="65"/>
      <c r="P485" s="65"/>
      <c r="Q485" s="65"/>
      <c r="R485" s="65"/>
      <c r="S485" s="65"/>
      <c r="T485" s="66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T485" s="14" t="s">
        <v>142</v>
      </c>
      <c r="AU485" s="14" t="s">
        <v>84</v>
      </c>
    </row>
    <row r="486" spans="1:65" s="2" customFormat="1" ht="16.5" customHeight="1">
      <c r="A486" s="28"/>
      <c r="B486" s="29"/>
      <c r="C486" s="179" t="s">
        <v>808</v>
      </c>
      <c r="D486" s="179" t="s">
        <v>128</v>
      </c>
      <c r="E486" s="180" t="s">
        <v>809</v>
      </c>
      <c r="F486" s="181" t="s">
        <v>810</v>
      </c>
      <c r="G486" s="182" t="s">
        <v>139</v>
      </c>
      <c r="H486" s="183">
        <v>50</v>
      </c>
      <c r="I486" s="184">
        <v>927</v>
      </c>
      <c r="J486" s="184">
        <f>ROUND(I486*H486,2)</f>
        <v>46350</v>
      </c>
      <c r="K486" s="181" t="s">
        <v>132</v>
      </c>
      <c r="L486" s="33"/>
      <c r="M486" s="185" t="s">
        <v>1</v>
      </c>
      <c r="N486" s="186" t="s">
        <v>39</v>
      </c>
      <c r="O486" s="187">
        <v>0</v>
      </c>
      <c r="P486" s="187">
        <f>O486*H486</f>
        <v>0</v>
      </c>
      <c r="Q486" s="187">
        <v>0</v>
      </c>
      <c r="R486" s="187">
        <f>Q486*H486</f>
        <v>0</v>
      </c>
      <c r="S486" s="187">
        <v>0</v>
      </c>
      <c r="T486" s="188">
        <f>S486*H486</f>
        <v>0</v>
      </c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R486" s="189" t="s">
        <v>133</v>
      </c>
      <c r="AT486" s="189" t="s">
        <v>128</v>
      </c>
      <c r="AU486" s="189" t="s">
        <v>84</v>
      </c>
      <c r="AY486" s="14" t="s">
        <v>125</v>
      </c>
      <c r="BE486" s="190">
        <f>IF(N486="základní",J486,0)</f>
        <v>46350</v>
      </c>
      <c r="BF486" s="190">
        <f>IF(N486="snížená",J486,0)</f>
        <v>0</v>
      </c>
      <c r="BG486" s="190">
        <f>IF(N486="zákl. přenesená",J486,0)</f>
        <v>0</v>
      </c>
      <c r="BH486" s="190">
        <f>IF(N486="sníž. přenesená",J486,0)</f>
        <v>0</v>
      </c>
      <c r="BI486" s="190">
        <f>IF(N486="nulová",J486,0)</f>
        <v>0</v>
      </c>
      <c r="BJ486" s="14" t="s">
        <v>82</v>
      </c>
      <c r="BK486" s="190">
        <f>ROUND(I486*H486,2)</f>
        <v>46350</v>
      </c>
      <c r="BL486" s="14" t="s">
        <v>133</v>
      </c>
      <c r="BM486" s="189" t="s">
        <v>811</v>
      </c>
    </row>
    <row r="487" spans="1:65" s="2" customFormat="1" ht="38.4">
      <c r="A487" s="28"/>
      <c r="B487" s="29"/>
      <c r="C487" s="30"/>
      <c r="D487" s="191" t="s">
        <v>135</v>
      </c>
      <c r="E487" s="30"/>
      <c r="F487" s="192" t="s">
        <v>812</v>
      </c>
      <c r="G487" s="30"/>
      <c r="H487" s="30"/>
      <c r="I487" s="30"/>
      <c r="J487" s="30"/>
      <c r="K487" s="30"/>
      <c r="L487" s="33"/>
      <c r="M487" s="193"/>
      <c r="N487" s="194"/>
      <c r="O487" s="65"/>
      <c r="P487" s="65"/>
      <c r="Q487" s="65"/>
      <c r="R487" s="65"/>
      <c r="S487" s="65"/>
      <c r="T487" s="66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T487" s="14" t="s">
        <v>135</v>
      </c>
      <c r="AU487" s="14" t="s">
        <v>84</v>
      </c>
    </row>
    <row r="488" spans="1:65" s="2" customFormat="1" ht="19.2">
      <c r="A488" s="28"/>
      <c r="B488" s="29"/>
      <c r="C488" s="30"/>
      <c r="D488" s="191" t="s">
        <v>142</v>
      </c>
      <c r="E488" s="30"/>
      <c r="F488" s="195" t="s">
        <v>798</v>
      </c>
      <c r="G488" s="30"/>
      <c r="H488" s="30"/>
      <c r="I488" s="30"/>
      <c r="J488" s="30"/>
      <c r="K488" s="30"/>
      <c r="L488" s="33"/>
      <c r="M488" s="193"/>
      <c r="N488" s="194"/>
      <c r="O488" s="65"/>
      <c r="P488" s="65"/>
      <c r="Q488" s="65"/>
      <c r="R488" s="65"/>
      <c r="S488" s="65"/>
      <c r="T488" s="66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T488" s="14" t="s">
        <v>142</v>
      </c>
      <c r="AU488" s="14" t="s">
        <v>84</v>
      </c>
    </row>
    <row r="489" spans="1:65" s="2" customFormat="1" ht="16.5" customHeight="1">
      <c r="A489" s="28"/>
      <c r="B489" s="29"/>
      <c r="C489" s="179" t="s">
        <v>422</v>
      </c>
      <c r="D489" s="179" t="s">
        <v>128</v>
      </c>
      <c r="E489" s="180" t="s">
        <v>813</v>
      </c>
      <c r="F489" s="181" t="s">
        <v>814</v>
      </c>
      <c r="G489" s="182" t="s">
        <v>147</v>
      </c>
      <c r="H489" s="183">
        <v>5</v>
      </c>
      <c r="I489" s="184">
        <v>2600</v>
      </c>
      <c r="J489" s="184">
        <f>ROUND(I489*H489,2)</f>
        <v>13000</v>
      </c>
      <c r="K489" s="181" t="s">
        <v>132</v>
      </c>
      <c r="L489" s="33"/>
      <c r="M489" s="185" t="s">
        <v>1</v>
      </c>
      <c r="N489" s="186" t="s">
        <v>39</v>
      </c>
      <c r="O489" s="187">
        <v>0</v>
      </c>
      <c r="P489" s="187">
        <f>O489*H489</f>
        <v>0</v>
      </c>
      <c r="Q489" s="187">
        <v>0</v>
      </c>
      <c r="R489" s="187">
        <f>Q489*H489</f>
        <v>0</v>
      </c>
      <c r="S489" s="187">
        <v>0</v>
      </c>
      <c r="T489" s="188">
        <f>S489*H489</f>
        <v>0</v>
      </c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R489" s="189" t="s">
        <v>133</v>
      </c>
      <c r="AT489" s="189" t="s">
        <v>128</v>
      </c>
      <c r="AU489" s="189" t="s">
        <v>84</v>
      </c>
      <c r="AY489" s="14" t="s">
        <v>125</v>
      </c>
      <c r="BE489" s="190">
        <f>IF(N489="základní",J489,0)</f>
        <v>13000</v>
      </c>
      <c r="BF489" s="190">
        <f>IF(N489="snížená",J489,0)</f>
        <v>0</v>
      </c>
      <c r="BG489" s="190">
        <f>IF(N489="zákl. přenesená",J489,0)</f>
        <v>0</v>
      </c>
      <c r="BH489" s="190">
        <f>IF(N489="sníž. přenesená",J489,0)</f>
        <v>0</v>
      </c>
      <c r="BI489" s="190">
        <f>IF(N489="nulová",J489,0)</f>
        <v>0</v>
      </c>
      <c r="BJ489" s="14" t="s">
        <v>82</v>
      </c>
      <c r="BK489" s="190">
        <f>ROUND(I489*H489,2)</f>
        <v>13000</v>
      </c>
      <c r="BL489" s="14" t="s">
        <v>133</v>
      </c>
      <c r="BM489" s="189" t="s">
        <v>815</v>
      </c>
    </row>
    <row r="490" spans="1:65" s="2" customFormat="1" ht="38.4">
      <c r="A490" s="28"/>
      <c r="B490" s="29"/>
      <c r="C490" s="30"/>
      <c r="D490" s="191" t="s">
        <v>135</v>
      </c>
      <c r="E490" s="30"/>
      <c r="F490" s="192" t="s">
        <v>816</v>
      </c>
      <c r="G490" s="30"/>
      <c r="H490" s="30"/>
      <c r="I490" s="30"/>
      <c r="J490" s="30"/>
      <c r="K490" s="30"/>
      <c r="L490" s="33"/>
      <c r="M490" s="193"/>
      <c r="N490" s="194"/>
      <c r="O490" s="65"/>
      <c r="P490" s="65"/>
      <c r="Q490" s="65"/>
      <c r="R490" s="65"/>
      <c r="S490" s="65"/>
      <c r="T490" s="66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T490" s="14" t="s">
        <v>135</v>
      </c>
      <c r="AU490" s="14" t="s">
        <v>84</v>
      </c>
    </row>
    <row r="491" spans="1:65" s="2" customFormat="1" ht="19.2">
      <c r="A491" s="28"/>
      <c r="B491" s="29"/>
      <c r="C491" s="30"/>
      <c r="D491" s="191" t="s">
        <v>142</v>
      </c>
      <c r="E491" s="30"/>
      <c r="F491" s="195" t="s">
        <v>817</v>
      </c>
      <c r="G491" s="30"/>
      <c r="H491" s="30"/>
      <c r="I491" s="30"/>
      <c r="J491" s="30"/>
      <c r="K491" s="30"/>
      <c r="L491" s="33"/>
      <c r="M491" s="193"/>
      <c r="N491" s="194"/>
      <c r="O491" s="65"/>
      <c r="P491" s="65"/>
      <c r="Q491" s="65"/>
      <c r="R491" s="65"/>
      <c r="S491" s="65"/>
      <c r="T491" s="66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T491" s="14" t="s">
        <v>142</v>
      </c>
      <c r="AU491" s="14" t="s">
        <v>84</v>
      </c>
    </row>
    <row r="492" spans="1:65" s="2" customFormat="1" ht="16.5" customHeight="1">
      <c r="A492" s="28"/>
      <c r="B492" s="29"/>
      <c r="C492" s="179" t="s">
        <v>818</v>
      </c>
      <c r="D492" s="179" t="s">
        <v>128</v>
      </c>
      <c r="E492" s="180" t="s">
        <v>819</v>
      </c>
      <c r="F492" s="181" t="s">
        <v>820</v>
      </c>
      <c r="G492" s="182" t="s">
        <v>147</v>
      </c>
      <c r="H492" s="183">
        <v>5</v>
      </c>
      <c r="I492" s="184">
        <v>2820</v>
      </c>
      <c r="J492" s="184">
        <f>ROUND(I492*H492,2)</f>
        <v>14100</v>
      </c>
      <c r="K492" s="181" t="s">
        <v>132</v>
      </c>
      <c r="L492" s="33"/>
      <c r="M492" s="185" t="s">
        <v>1</v>
      </c>
      <c r="N492" s="186" t="s">
        <v>39</v>
      </c>
      <c r="O492" s="187">
        <v>0</v>
      </c>
      <c r="P492" s="187">
        <f>O492*H492</f>
        <v>0</v>
      </c>
      <c r="Q492" s="187">
        <v>0</v>
      </c>
      <c r="R492" s="187">
        <f>Q492*H492</f>
        <v>0</v>
      </c>
      <c r="S492" s="187">
        <v>0</v>
      </c>
      <c r="T492" s="188">
        <f>S492*H492</f>
        <v>0</v>
      </c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R492" s="189" t="s">
        <v>133</v>
      </c>
      <c r="AT492" s="189" t="s">
        <v>128</v>
      </c>
      <c r="AU492" s="189" t="s">
        <v>84</v>
      </c>
      <c r="AY492" s="14" t="s">
        <v>125</v>
      </c>
      <c r="BE492" s="190">
        <f>IF(N492="základní",J492,0)</f>
        <v>14100</v>
      </c>
      <c r="BF492" s="190">
        <f>IF(N492="snížená",J492,0)</f>
        <v>0</v>
      </c>
      <c r="BG492" s="190">
        <f>IF(N492="zákl. přenesená",J492,0)</f>
        <v>0</v>
      </c>
      <c r="BH492" s="190">
        <f>IF(N492="sníž. přenesená",J492,0)</f>
        <v>0</v>
      </c>
      <c r="BI492" s="190">
        <f>IF(N492="nulová",J492,0)</f>
        <v>0</v>
      </c>
      <c r="BJ492" s="14" t="s">
        <v>82</v>
      </c>
      <c r="BK492" s="190">
        <f>ROUND(I492*H492,2)</f>
        <v>14100</v>
      </c>
      <c r="BL492" s="14" t="s">
        <v>133</v>
      </c>
      <c r="BM492" s="189" t="s">
        <v>821</v>
      </c>
    </row>
    <row r="493" spans="1:65" s="2" customFormat="1" ht="38.4">
      <c r="A493" s="28"/>
      <c r="B493" s="29"/>
      <c r="C493" s="30"/>
      <c r="D493" s="191" t="s">
        <v>135</v>
      </c>
      <c r="E493" s="30"/>
      <c r="F493" s="192" t="s">
        <v>822</v>
      </c>
      <c r="G493" s="30"/>
      <c r="H493" s="30"/>
      <c r="I493" s="30"/>
      <c r="J493" s="30"/>
      <c r="K493" s="30"/>
      <c r="L493" s="33"/>
      <c r="M493" s="193"/>
      <c r="N493" s="194"/>
      <c r="O493" s="65"/>
      <c r="P493" s="65"/>
      <c r="Q493" s="65"/>
      <c r="R493" s="65"/>
      <c r="S493" s="65"/>
      <c r="T493" s="66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T493" s="14" t="s">
        <v>135</v>
      </c>
      <c r="AU493" s="14" t="s">
        <v>84</v>
      </c>
    </row>
    <row r="494" spans="1:65" s="2" customFormat="1" ht="19.2">
      <c r="A494" s="28"/>
      <c r="B494" s="29"/>
      <c r="C494" s="30"/>
      <c r="D494" s="191" t="s">
        <v>142</v>
      </c>
      <c r="E494" s="30"/>
      <c r="F494" s="195" t="s">
        <v>817</v>
      </c>
      <c r="G494" s="30"/>
      <c r="H494" s="30"/>
      <c r="I494" s="30"/>
      <c r="J494" s="30"/>
      <c r="K494" s="30"/>
      <c r="L494" s="33"/>
      <c r="M494" s="193"/>
      <c r="N494" s="194"/>
      <c r="O494" s="65"/>
      <c r="P494" s="65"/>
      <c r="Q494" s="65"/>
      <c r="R494" s="65"/>
      <c r="S494" s="65"/>
      <c r="T494" s="66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T494" s="14" t="s">
        <v>142</v>
      </c>
      <c r="AU494" s="14" t="s">
        <v>84</v>
      </c>
    </row>
    <row r="495" spans="1:65" s="2" customFormat="1" ht="16.5" customHeight="1">
      <c r="A495" s="28"/>
      <c r="B495" s="29"/>
      <c r="C495" s="179" t="s">
        <v>426</v>
      </c>
      <c r="D495" s="179" t="s">
        <v>128</v>
      </c>
      <c r="E495" s="180" t="s">
        <v>823</v>
      </c>
      <c r="F495" s="181" t="s">
        <v>824</v>
      </c>
      <c r="G495" s="182" t="s">
        <v>147</v>
      </c>
      <c r="H495" s="183">
        <v>20</v>
      </c>
      <c r="I495" s="184">
        <v>3380</v>
      </c>
      <c r="J495" s="184">
        <f>ROUND(I495*H495,2)</f>
        <v>67600</v>
      </c>
      <c r="K495" s="181" t="s">
        <v>132</v>
      </c>
      <c r="L495" s="33"/>
      <c r="M495" s="185" t="s">
        <v>1</v>
      </c>
      <c r="N495" s="186" t="s">
        <v>39</v>
      </c>
      <c r="O495" s="187">
        <v>0</v>
      </c>
      <c r="P495" s="187">
        <f>O495*H495</f>
        <v>0</v>
      </c>
      <c r="Q495" s="187">
        <v>0</v>
      </c>
      <c r="R495" s="187">
        <f>Q495*H495</f>
        <v>0</v>
      </c>
      <c r="S495" s="187">
        <v>0</v>
      </c>
      <c r="T495" s="188">
        <f>S495*H495</f>
        <v>0</v>
      </c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R495" s="189" t="s">
        <v>133</v>
      </c>
      <c r="AT495" s="189" t="s">
        <v>128</v>
      </c>
      <c r="AU495" s="189" t="s">
        <v>84</v>
      </c>
      <c r="AY495" s="14" t="s">
        <v>125</v>
      </c>
      <c r="BE495" s="190">
        <f>IF(N495="základní",J495,0)</f>
        <v>67600</v>
      </c>
      <c r="BF495" s="190">
        <f>IF(N495="snížená",J495,0)</f>
        <v>0</v>
      </c>
      <c r="BG495" s="190">
        <f>IF(N495="zákl. přenesená",J495,0)</f>
        <v>0</v>
      </c>
      <c r="BH495" s="190">
        <f>IF(N495="sníž. přenesená",J495,0)</f>
        <v>0</v>
      </c>
      <c r="BI495" s="190">
        <f>IF(N495="nulová",J495,0)</f>
        <v>0</v>
      </c>
      <c r="BJ495" s="14" t="s">
        <v>82</v>
      </c>
      <c r="BK495" s="190">
        <f>ROUND(I495*H495,2)</f>
        <v>67600</v>
      </c>
      <c r="BL495" s="14" t="s">
        <v>133</v>
      </c>
      <c r="BM495" s="189" t="s">
        <v>825</v>
      </c>
    </row>
    <row r="496" spans="1:65" s="2" customFormat="1" ht="38.4">
      <c r="A496" s="28"/>
      <c r="B496" s="29"/>
      <c r="C496" s="30"/>
      <c r="D496" s="191" t="s">
        <v>135</v>
      </c>
      <c r="E496" s="30"/>
      <c r="F496" s="192" t="s">
        <v>826</v>
      </c>
      <c r="G496" s="30"/>
      <c r="H496" s="30"/>
      <c r="I496" s="30"/>
      <c r="J496" s="30"/>
      <c r="K496" s="30"/>
      <c r="L496" s="33"/>
      <c r="M496" s="193"/>
      <c r="N496" s="194"/>
      <c r="O496" s="65"/>
      <c r="P496" s="65"/>
      <c r="Q496" s="65"/>
      <c r="R496" s="65"/>
      <c r="S496" s="65"/>
      <c r="T496" s="66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T496" s="14" t="s">
        <v>135</v>
      </c>
      <c r="AU496" s="14" t="s">
        <v>84</v>
      </c>
    </row>
    <row r="497" spans="1:65" s="2" customFormat="1" ht="19.2">
      <c r="A497" s="28"/>
      <c r="B497" s="29"/>
      <c r="C497" s="30"/>
      <c r="D497" s="191" t="s">
        <v>142</v>
      </c>
      <c r="E497" s="30"/>
      <c r="F497" s="195" t="s">
        <v>817</v>
      </c>
      <c r="G497" s="30"/>
      <c r="H497" s="30"/>
      <c r="I497" s="30"/>
      <c r="J497" s="30"/>
      <c r="K497" s="30"/>
      <c r="L497" s="33"/>
      <c r="M497" s="193"/>
      <c r="N497" s="194"/>
      <c r="O497" s="65"/>
      <c r="P497" s="65"/>
      <c r="Q497" s="65"/>
      <c r="R497" s="65"/>
      <c r="S497" s="65"/>
      <c r="T497" s="66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T497" s="14" t="s">
        <v>142</v>
      </c>
      <c r="AU497" s="14" t="s">
        <v>84</v>
      </c>
    </row>
    <row r="498" spans="1:65" s="2" customFormat="1" ht="16.5" customHeight="1">
      <c r="A498" s="28"/>
      <c r="B498" s="29"/>
      <c r="C498" s="179" t="s">
        <v>827</v>
      </c>
      <c r="D498" s="179" t="s">
        <v>128</v>
      </c>
      <c r="E498" s="180" t="s">
        <v>828</v>
      </c>
      <c r="F498" s="181" t="s">
        <v>829</v>
      </c>
      <c r="G498" s="182" t="s">
        <v>147</v>
      </c>
      <c r="H498" s="183">
        <v>20</v>
      </c>
      <c r="I498" s="184">
        <v>3710</v>
      </c>
      <c r="J498" s="184">
        <f>ROUND(I498*H498,2)</f>
        <v>74200</v>
      </c>
      <c r="K498" s="181" t="s">
        <v>132</v>
      </c>
      <c r="L498" s="33"/>
      <c r="M498" s="185" t="s">
        <v>1</v>
      </c>
      <c r="N498" s="186" t="s">
        <v>39</v>
      </c>
      <c r="O498" s="187">
        <v>0</v>
      </c>
      <c r="P498" s="187">
        <f>O498*H498</f>
        <v>0</v>
      </c>
      <c r="Q498" s="187">
        <v>0</v>
      </c>
      <c r="R498" s="187">
        <f>Q498*H498</f>
        <v>0</v>
      </c>
      <c r="S498" s="187">
        <v>0</v>
      </c>
      <c r="T498" s="188">
        <f>S498*H498</f>
        <v>0</v>
      </c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R498" s="189" t="s">
        <v>133</v>
      </c>
      <c r="AT498" s="189" t="s">
        <v>128</v>
      </c>
      <c r="AU498" s="189" t="s">
        <v>84</v>
      </c>
      <c r="AY498" s="14" t="s">
        <v>125</v>
      </c>
      <c r="BE498" s="190">
        <f>IF(N498="základní",J498,0)</f>
        <v>74200</v>
      </c>
      <c r="BF498" s="190">
        <f>IF(N498="snížená",J498,0)</f>
        <v>0</v>
      </c>
      <c r="BG498" s="190">
        <f>IF(N498="zákl. přenesená",J498,0)</f>
        <v>0</v>
      </c>
      <c r="BH498" s="190">
        <f>IF(N498="sníž. přenesená",J498,0)</f>
        <v>0</v>
      </c>
      <c r="BI498" s="190">
        <f>IF(N498="nulová",J498,0)</f>
        <v>0</v>
      </c>
      <c r="BJ498" s="14" t="s">
        <v>82</v>
      </c>
      <c r="BK498" s="190">
        <f>ROUND(I498*H498,2)</f>
        <v>74200</v>
      </c>
      <c r="BL498" s="14" t="s">
        <v>133</v>
      </c>
      <c r="BM498" s="189" t="s">
        <v>830</v>
      </c>
    </row>
    <row r="499" spans="1:65" s="2" customFormat="1" ht="38.4">
      <c r="A499" s="28"/>
      <c r="B499" s="29"/>
      <c r="C499" s="30"/>
      <c r="D499" s="191" t="s">
        <v>135</v>
      </c>
      <c r="E499" s="30"/>
      <c r="F499" s="192" t="s">
        <v>831</v>
      </c>
      <c r="G499" s="30"/>
      <c r="H499" s="30"/>
      <c r="I499" s="30"/>
      <c r="J499" s="30"/>
      <c r="K499" s="30"/>
      <c r="L499" s="33"/>
      <c r="M499" s="193"/>
      <c r="N499" s="194"/>
      <c r="O499" s="65"/>
      <c r="P499" s="65"/>
      <c r="Q499" s="65"/>
      <c r="R499" s="65"/>
      <c r="S499" s="65"/>
      <c r="T499" s="66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T499" s="14" t="s">
        <v>135</v>
      </c>
      <c r="AU499" s="14" t="s">
        <v>84</v>
      </c>
    </row>
    <row r="500" spans="1:65" s="2" customFormat="1" ht="19.2">
      <c r="A500" s="28"/>
      <c r="B500" s="29"/>
      <c r="C500" s="30"/>
      <c r="D500" s="191" t="s">
        <v>142</v>
      </c>
      <c r="E500" s="30"/>
      <c r="F500" s="195" t="s">
        <v>817</v>
      </c>
      <c r="G500" s="30"/>
      <c r="H500" s="30"/>
      <c r="I500" s="30"/>
      <c r="J500" s="30"/>
      <c r="K500" s="30"/>
      <c r="L500" s="33"/>
      <c r="M500" s="193"/>
      <c r="N500" s="194"/>
      <c r="O500" s="65"/>
      <c r="P500" s="65"/>
      <c r="Q500" s="65"/>
      <c r="R500" s="65"/>
      <c r="S500" s="65"/>
      <c r="T500" s="66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T500" s="14" t="s">
        <v>142</v>
      </c>
      <c r="AU500" s="14" t="s">
        <v>84</v>
      </c>
    </row>
    <row r="501" spans="1:65" s="2" customFormat="1" ht="16.5" customHeight="1">
      <c r="A501" s="28"/>
      <c r="B501" s="29"/>
      <c r="C501" s="179" t="s">
        <v>431</v>
      </c>
      <c r="D501" s="179" t="s">
        <v>128</v>
      </c>
      <c r="E501" s="180" t="s">
        <v>832</v>
      </c>
      <c r="F501" s="181" t="s">
        <v>833</v>
      </c>
      <c r="G501" s="182" t="s">
        <v>147</v>
      </c>
      <c r="H501" s="183">
        <v>30</v>
      </c>
      <c r="I501" s="184">
        <v>3930</v>
      </c>
      <c r="J501" s="184">
        <f>ROUND(I501*H501,2)</f>
        <v>117900</v>
      </c>
      <c r="K501" s="181" t="s">
        <v>132</v>
      </c>
      <c r="L501" s="33"/>
      <c r="M501" s="185" t="s">
        <v>1</v>
      </c>
      <c r="N501" s="186" t="s">
        <v>39</v>
      </c>
      <c r="O501" s="187">
        <v>0</v>
      </c>
      <c r="P501" s="187">
        <f>O501*H501</f>
        <v>0</v>
      </c>
      <c r="Q501" s="187">
        <v>0</v>
      </c>
      <c r="R501" s="187">
        <f>Q501*H501</f>
        <v>0</v>
      </c>
      <c r="S501" s="187">
        <v>0</v>
      </c>
      <c r="T501" s="188">
        <f>S501*H501</f>
        <v>0</v>
      </c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R501" s="189" t="s">
        <v>133</v>
      </c>
      <c r="AT501" s="189" t="s">
        <v>128</v>
      </c>
      <c r="AU501" s="189" t="s">
        <v>84</v>
      </c>
      <c r="AY501" s="14" t="s">
        <v>125</v>
      </c>
      <c r="BE501" s="190">
        <f>IF(N501="základní",J501,0)</f>
        <v>117900</v>
      </c>
      <c r="BF501" s="190">
        <f>IF(N501="snížená",J501,0)</f>
        <v>0</v>
      </c>
      <c r="BG501" s="190">
        <f>IF(N501="zákl. přenesená",J501,0)</f>
        <v>0</v>
      </c>
      <c r="BH501" s="190">
        <f>IF(N501="sníž. přenesená",J501,0)</f>
        <v>0</v>
      </c>
      <c r="BI501" s="190">
        <f>IF(N501="nulová",J501,0)</f>
        <v>0</v>
      </c>
      <c r="BJ501" s="14" t="s">
        <v>82</v>
      </c>
      <c r="BK501" s="190">
        <f>ROUND(I501*H501,2)</f>
        <v>117900</v>
      </c>
      <c r="BL501" s="14" t="s">
        <v>133</v>
      </c>
      <c r="BM501" s="189" t="s">
        <v>834</v>
      </c>
    </row>
    <row r="502" spans="1:65" s="2" customFormat="1" ht="38.4">
      <c r="A502" s="28"/>
      <c r="B502" s="29"/>
      <c r="C502" s="30"/>
      <c r="D502" s="191" t="s">
        <v>135</v>
      </c>
      <c r="E502" s="30"/>
      <c r="F502" s="192" t="s">
        <v>835</v>
      </c>
      <c r="G502" s="30"/>
      <c r="H502" s="30"/>
      <c r="I502" s="30"/>
      <c r="J502" s="30"/>
      <c r="K502" s="30"/>
      <c r="L502" s="33"/>
      <c r="M502" s="193"/>
      <c r="N502" s="194"/>
      <c r="O502" s="65"/>
      <c r="P502" s="65"/>
      <c r="Q502" s="65"/>
      <c r="R502" s="65"/>
      <c r="S502" s="65"/>
      <c r="T502" s="66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T502" s="14" t="s">
        <v>135</v>
      </c>
      <c r="AU502" s="14" t="s">
        <v>84</v>
      </c>
    </row>
    <row r="503" spans="1:65" s="2" customFormat="1" ht="19.2">
      <c r="A503" s="28"/>
      <c r="B503" s="29"/>
      <c r="C503" s="30"/>
      <c r="D503" s="191" t="s">
        <v>142</v>
      </c>
      <c r="E503" s="30"/>
      <c r="F503" s="195" t="s">
        <v>817</v>
      </c>
      <c r="G503" s="30"/>
      <c r="H503" s="30"/>
      <c r="I503" s="30"/>
      <c r="J503" s="30"/>
      <c r="K503" s="30"/>
      <c r="L503" s="33"/>
      <c r="M503" s="193"/>
      <c r="N503" s="194"/>
      <c r="O503" s="65"/>
      <c r="P503" s="65"/>
      <c r="Q503" s="65"/>
      <c r="R503" s="65"/>
      <c r="S503" s="65"/>
      <c r="T503" s="66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T503" s="14" t="s">
        <v>142</v>
      </c>
      <c r="AU503" s="14" t="s">
        <v>84</v>
      </c>
    </row>
    <row r="504" spans="1:65" s="2" customFormat="1" ht="16.5" customHeight="1">
      <c r="A504" s="28"/>
      <c r="B504" s="29"/>
      <c r="C504" s="179" t="s">
        <v>836</v>
      </c>
      <c r="D504" s="179" t="s">
        <v>128</v>
      </c>
      <c r="E504" s="180" t="s">
        <v>837</v>
      </c>
      <c r="F504" s="181" t="s">
        <v>838</v>
      </c>
      <c r="G504" s="182" t="s">
        <v>147</v>
      </c>
      <c r="H504" s="183">
        <v>30</v>
      </c>
      <c r="I504" s="184">
        <v>4260</v>
      </c>
      <c r="J504" s="184">
        <f>ROUND(I504*H504,2)</f>
        <v>127800</v>
      </c>
      <c r="K504" s="181" t="s">
        <v>132</v>
      </c>
      <c r="L504" s="33"/>
      <c r="M504" s="185" t="s">
        <v>1</v>
      </c>
      <c r="N504" s="186" t="s">
        <v>39</v>
      </c>
      <c r="O504" s="187">
        <v>0</v>
      </c>
      <c r="P504" s="187">
        <f>O504*H504</f>
        <v>0</v>
      </c>
      <c r="Q504" s="187">
        <v>0</v>
      </c>
      <c r="R504" s="187">
        <f>Q504*H504</f>
        <v>0</v>
      </c>
      <c r="S504" s="187">
        <v>0</v>
      </c>
      <c r="T504" s="188">
        <f>S504*H504</f>
        <v>0</v>
      </c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R504" s="189" t="s">
        <v>133</v>
      </c>
      <c r="AT504" s="189" t="s">
        <v>128</v>
      </c>
      <c r="AU504" s="189" t="s">
        <v>84</v>
      </c>
      <c r="AY504" s="14" t="s">
        <v>125</v>
      </c>
      <c r="BE504" s="190">
        <f>IF(N504="základní",J504,0)</f>
        <v>127800</v>
      </c>
      <c r="BF504" s="190">
        <f>IF(N504="snížená",J504,0)</f>
        <v>0</v>
      </c>
      <c r="BG504" s="190">
        <f>IF(N504="zákl. přenesená",J504,0)</f>
        <v>0</v>
      </c>
      <c r="BH504" s="190">
        <f>IF(N504="sníž. přenesená",J504,0)</f>
        <v>0</v>
      </c>
      <c r="BI504" s="190">
        <f>IF(N504="nulová",J504,0)</f>
        <v>0</v>
      </c>
      <c r="BJ504" s="14" t="s">
        <v>82</v>
      </c>
      <c r="BK504" s="190">
        <f>ROUND(I504*H504,2)</f>
        <v>127800</v>
      </c>
      <c r="BL504" s="14" t="s">
        <v>133</v>
      </c>
      <c r="BM504" s="189" t="s">
        <v>839</v>
      </c>
    </row>
    <row r="505" spans="1:65" s="2" customFormat="1" ht="38.4">
      <c r="A505" s="28"/>
      <c r="B505" s="29"/>
      <c r="C505" s="30"/>
      <c r="D505" s="191" t="s">
        <v>135</v>
      </c>
      <c r="E505" s="30"/>
      <c r="F505" s="192" t="s">
        <v>840</v>
      </c>
      <c r="G505" s="30"/>
      <c r="H505" s="30"/>
      <c r="I505" s="30"/>
      <c r="J505" s="30"/>
      <c r="K505" s="30"/>
      <c r="L505" s="33"/>
      <c r="M505" s="193"/>
      <c r="N505" s="194"/>
      <c r="O505" s="65"/>
      <c r="P505" s="65"/>
      <c r="Q505" s="65"/>
      <c r="R505" s="65"/>
      <c r="S505" s="65"/>
      <c r="T505" s="66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T505" s="14" t="s">
        <v>135</v>
      </c>
      <c r="AU505" s="14" t="s">
        <v>84</v>
      </c>
    </row>
    <row r="506" spans="1:65" s="2" customFormat="1" ht="19.2">
      <c r="A506" s="28"/>
      <c r="B506" s="29"/>
      <c r="C506" s="30"/>
      <c r="D506" s="191" t="s">
        <v>142</v>
      </c>
      <c r="E506" s="30"/>
      <c r="F506" s="195" t="s">
        <v>817</v>
      </c>
      <c r="G506" s="30"/>
      <c r="H506" s="30"/>
      <c r="I506" s="30"/>
      <c r="J506" s="30"/>
      <c r="K506" s="30"/>
      <c r="L506" s="33"/>
      <c r="M506" s="193"/>
      <c r="N506" s="194"/>
      <c r="O506" s="65"/>
      <c r="P506" s="65"/>
      <c r="Q506" s="65"/>
      <c r="R506" s="65"/>
      <c r="S506" s="65"/>
      <c r="T506" s="66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T506" s="14" t="s">
        <v>142</v>
      </c>
      <c r="AU506" s="14" t="s">
        <v>84</v>
      </c>
    </row>
    <row r="507" spans="1:65" s="2" customFormat="1" ht="16.5" customHeight="1">
      <c r="A507" s="28"/>
      <c r="B507" s="29"/>
      <c r="C507" s="179" t="s">
        <v>435</v>
      </c>
      <c r="D507" s="179" t="s">
        <v>128</v>
      </c>
      <c r="E507" s="180" t="s">
        <v>841</v>
      </c>
      <c r="F507" s="181" t="s">
        <v>842</v>
      </c>
      <c r="G507" s="182" t="s">
        <v>147</v>
      </c>
      <c r="H507" s="183">
        <v>10</v>
      </c>
      <c r="I507" s="184">
        <v>4720</v>
      </c>
      <c r="J507" s="184">
        <f>ROUND(I507*H507,2)</f>
        <v>47200</v>
      </c>
      <c r="K507" s="181" t="s">
        <v>132</v>
      </c>
      <c r="L507" s="33"/>
      <c r="M507" s="185" t="s">
        <v>1</v>
      </c>
      <c r="N507" s="186" t="s">
        <v>39</v>
      </c>
      <c r="O507" s="187">
        <v>0</v>
      </c>
      <c r="P507" s="187">
        <f>O507*H507</f>
        <v>0</v>
      </c>
      <c r="Q507" s="187">
        <v>0</v>
      </c>
      <c r="R507" s="187">
        <f>Q507*H507</f>
        <v>0</v>
      </c>
      <c r="S507" s="187">
        <v>0</v>
      </c>
      <c r="T507" s="188">
        <f>S507*H507</f>
        <v>0</v>
      </c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R507" s="189" t="s">
        <v>133</v>
      </c>
      <c r="AT507" s="189" t="s">
        <v>128</v>
      </c>
      <c r="AU507" s="189" t="s">
        <v>84</v>
      </c>
      <c r="AY507" s="14" t="s">
        <v>125</v>
      </c>
      <c r="BE507" s="190">
        <f>IF(N507="základní",J507,0)</f>
        <v>47200</v>
      </c>
      <c r="BF507" s="190">
        <f>IF(N507="snížená",J507,0)</f>
        <v>0</v>
      </c>
      <c r="BG507" s="190">
        <f>IF(N507="zákl. přenesená",J507,0)</f>
        <v>0</v>
      </c>
      <c r="BH507" s="190">
        <f>IF(N507="sníž. přenesená",J507,0)</f>
        <v>0</v>
      </c>
      <c r="BI507" s="190">
        <f>IF(N507="nulová",J507,0)</f>
        <v>0</v>
      </c>
      <c r="BJ507" s="14" t="s">
        <v>82</v>
      </c>
      <c r="BK507" s="190">
        <f>ROUND(I507*H507,2)</f>
        <v>47200</v>
      </c>
      <c r="BL507" s="14" t="s">
        <v>133</v>
      </c>
      <c r="BM507" s="189" t="s">
        <v>843</v>
      </c>
    </row>
    <row r="508" spans="1:65" s="2" customFormat="1" ht="38.4">
      <c r="A508" s="28"/>
      <c r="B508" s="29"/>
      <c r="C508" s="30"/>
      <c r="D508" s="191" t="s">
        <v>135</v>
      </c>
      <c r="E508" s="30"/>
      <c r="F508" s="192" t="s">
        <v>844</v>
      </c>
      <c r="G508" s="30"/>
      <c r="H508" s="30"/>
      <c r="I508" s="30"/>
      <c r="J508" s="30"/>
      <c r="K508" s="30"/>
      <c r="L508" s="33"/>
      <c r="M508" s="193"/>
      <c r="N508" s="194"/>
      <c r="O508" s="65"/>
      <c r="P508" s="65"/>
      <c r="Q508" s="65"/>
      <c r="R508" s="65"/>
      <c r="S508" s="65"/>
      <c r="T508" s="66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T508" s="14" t="s">
        <v>135</v>
      </c>
      <c r="AU508" s="14" t="s">
        <v>84</v>
      </c>
    </row>
    <row r="509" spans="1:65" s="2" customFormat="1" ht="19.2">
      <c r="A509" s="28"/>
      <c r="B509" s="29"/>
      <c r="C509" s="30"/>
      <c r="D509" s="191" t="s">
        <v>142</v>
      </c>
      <c r="E509" s="30"/>
      <c r="F509" s="195" t="s">
        <v>817</v>
      </c>
      <c r="G509" s="30"/>
      <c r="H509" s="30"/>
      <c r="I509" s="30"/>
      <c r="J509" s="30"/>
      <c r="K509" s="30"/>
      <c r="L509" s="33"/>
      <c r="M509" s="193"/>
      <c r="N509" s="194"/>
      <c r="O509" s="65"/>
      <c r="P509" s="65"/>
      <c r="Q509" s="65"/>
      <c r="R509" s="65"/>
      <c r="S509" s="65"/>
      <c r="T509" s="66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T509" s="14" t="s">
        <v>142</v>
      </c>
      <c r="AU509" s="14" t="s">
        <v>84</v>
      </c>
    </row>
    <row r="510" spans="1:65" s="2" customFormat="1" ht="16.5" customHeight="1">
      <c r="A510" s="28"/>
      <c r="B510" s="29"/>
      <c r="C510" s="179" t="s">
        <v>845</v>
      </c>
      <c r="D510" s="179" t="s">
        <v>128</v>
      </c>
      <c r="E510" s="180" t="s">
        <v>846</v>
      </c>
      <c r="F510" s="181" t="s">
        <v>847</v>
      </c>
      <c r="G510" s="182" t="s">
        <v>147</v>
      </c>
      <c r="H510" s="183">
        <v>10</v>
      </c>
      <c r="I510" s="184">
        <v>5040</v>
      </c>
      <c r="J510" s="184">
        <f>ROUND(I510*H510,2)</f>
        <v>50400</v>
      </c>
      <c r="K510" s="181" t="s">
        <v>132</v>
      </c>
      <c r="L510" s="33"/>
      <c r="M510" s="185" t="s">
        <v>1</v>
      </c>
      <c r="N510" s="186" t="s">
        <v>39</v>
      </c>
      <c r="O510" s="187">
        <v>0</v>
      </c>
      <c r="P510" s="187">
        <f>O510*H510</f>
        <v>0</v>
      </c>
      <c r="Q510" s="187">
        <v>0</v>
      </c>
      <c r="R510" s="187">
        <f>Q510*H510</f>
        <v>0</v>
      </c>
      <c r="S510" s="187">
        <v>0</v>
      </c>
      <c r="T510" s="188">
        <f>S510*H510</f>
        <v>0</v>
      </c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R510" s="189" t="s">
        <v>133</v>
      </c>
      <c r="AT510" s="189" t="s">
        <v>128</v>
      </c>
      <c r="AU510" s="189" t="s">
        <v>84</v>
      </c>
      <c r="AY510" s="14" t="s">
        <v>125</v>
      </c>
      <c r="BE510" s="190">
        <f>IF(N510="základní",J510,0)</f>
        <v>50400</v>
      </c>
      <c r="BF510" s="190">
        <f>IF(N510="snížená",J510,0)</f>
        <v>0</v>
      </c>
      <c r="BG510" s="190">
        <f>IF(N510="zákl. přenesená",J510,0)</f>
        <v>0</v>
      </c>
      <c r="BH510" s="190">
        <f>IF(N510="sníž. přenesená",J510,0)</f>
        <v>0</v>
      </c>
      <c r="BI510" s="190">
        <f>IF(N510="nulová",J510,0)</f>
        <v>0</v>
      </c>
      <c r="BJ510" s="14" t="s">
        <v>82</v>
      </c>
      <c r="BK510" s="190">
        <f>ROUND(I510*H510,2)</f>
        <v>50400</v>
      </c>
      <c r="BL510" s="14" t="s">
        <v>133</v>
      </c>
      <c r="BM510" s="189" t="s">
        <v>848</v>
      </c>
    </row>
    <row r="511" spans="1:65" s="2" customFormat="1" ht="38.4">
      <c r="A511" s="28"/>
      <c r="B511" s="29"/>
      <c r="C511" s="30"/>
      <c r="D511" s="191" t="s">
        <v>135</v>
      </c>
      <c r="E511" s="30"/>
      <c r="F511" s="192" t="s">
        <v>849</v>
      </c>
      <c r="G511" s="30"/>
      <c r="H511" s="30"/>
      <c r="I511" s="30"/>
      <c r="J511" s="30"/>
      <c r="K511" s="30"/>
      <c r="L511" s="33"/>
      <c r="M511" s="193"/>
      <c r="N511" s="194"/>
      <c r="O511" s="65"/>
      <c r="P511" s="65"/>
      <c r="Q511" s="65"/>
      <c r="R511" s="65"/>
      <c r="S511" s="65"/>
      <c r="T511" s="66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T511" s="14" t="s">
        <v>135</v>
      </c>
      <c r="AU511" s="14" t="s">
        <v>84</v>
      </c>
    </row>
    <row r="512" spans="1:65" s="2" customFormat="1" ht="19.2">
      <c r="A512" s="28"/>
      <c r="B512" s="29"/>
      <c r="C512" s="30"/>
      <c r="D512" s="191" t="s">
        <v>142</v>
      </c>
      <c r="E512" s="30"/>
      <c r="F512" s="195" t="s">
        <v>817</v>
      </c>
      <c r="G512" s="30"/>
      <c r="H512" s="30"/>
      <c r="I512" s="30"/>
      <c r="J512" s="30"/>
      <c r="K512" s="30"/>
      <c r="L512" s="33"/>
      <c r="M512" s="193"/>
      <c r="N512" s="194"/>
      <c r="O512" s="65"/>
      <c r="P512" s="65"/>
      <c r="Q512" s="65"/>
      <c r="R512" s="65"/>
      <c r="S512" s="65"/>
      <c r="T512" s="66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T512" s="14" t="s">
        <v>142</v>
      </c>
      <c r="AU512" s="14" t="s">
        <v>84</v>
      </c>
    </row>
    <row r="513" spans="1:65" s="2" customFormat="1" ht="16.5" customHeight="1">
      <c r="A513" s="28"/>
      <c r="B513" s="29"/>
      <c r="C513" s="179" t="s">
        <v>440</v>
      </c>
      <c r="D513" s="179" t="s">
        <v>128</v>
      </c>
      <c r="E513" s="180" t="s">
        <v>850</v>
      </c>
      <c r="F513" s="181" t="s">
        <v>851</v>
      </c>
      <c r="G513" s="182" t="s">
        <v>147</v>
      </c>
      <c r="H513" s="183">
        <v>30</v>
      </c>
      <c r="I513" s="184">
        <v>3870</v>
      </c>
      <c r="J513" s="184">
        <f>ROUND(I513*H513,2)</f>
        <v>116100</v>
      </c>
      <c r="K513" s="181" t="s">
        <v>132</v>
      </c>
      <c r="L513" s="33"/>
      <c r="M513" s="185" t="s">
        <v>1</v>
      </c>
      <c r="N513" s="186" t="s">
        <v>39</v>
      </c>
      <c r="O513" s="187">
        <v>0</v>
      </c>
      <c r="P513" s="187">
        <f>O513*H513</f>
        <v>0</v>
      </c>
      <c r="Q513" s="187">
        <v>0</v>
      </c>
      <c r="R513" s="187">
        <f>Q513*H513</f>
        <v>0</v>
      </c>
      <c r="S513" s="187">
        <v>0</v>
      </c>
      <c r="T513" s="188">
        <f>S513*H513</f>
        <v>0</v>
      </c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R513" s="189" t="s">
        <v>133</v>
      </c>
      <c r="AT513" s="189" t="s">
        <v>128</v>
      </c>
      <c r="AU513" s="189" t="s">
        <v>84</v>
      </c>
      <c r="AY513" s="14" t="s">
        <v>125</v>
      </c>
      <c r="BE513" s="190">
        <f>IF(N513="základní",J513,0)</f>
        <v>116100</v>
      </c>
      <c r="BF513" s="190">
        <f>IF(N513="snížená",J513,0)</f>
        <v>0</v>
      </c>
      <c r="BG513" s="190">
        <f>IF(N513="zákl. přenesená",J513,0)</f>
        <v>0</v>
      </c>
      <c r="BH513" s="190">
        <f>IF(N513="sníž. přenesená",J513,0)</f>
        <v>0</v>
      </c>
      <c r="BI513" s="190">
        <f>IF(N513="nulová",J513,0)</f>
        <v>0</v>
      </c>
      <c r="BJ513" s="14" t="s">
        <v>82</v>
      </c>
      <c r="BK513" s="190">
        <f>ROUND(I513*H513,2)</f>
        <v>116100</v>
      </c>
      <c r="BL513" s="14" t="s">
        <v>133</v>
      </c>
      <c r="BM513" s="189" t="s">
        <v>852</v>
      </c>
    </row>
    <row r="514" spans="1:65" s="2" customFormat="1" ht="38.4">
      <c r="A514" s="28"/>
      <c r="B514" s="29"/>
      <c r="C514" s="30"/>
      <c r="D514" s="191" t="s">
        <v>135</v>
      </c>
      <c r="E514" s="30"/>
      <c r="F514" s="192" t="s">
        <v>853</v>
      </c>
      <c r="G514" s="30"/>
      <c r="H514" s="30"/>
      <c r="I514" s="30"/>
      <c r="J514" s="30"/>
      <c r="K514" s="30"/>
      <c r="L514" s="33"/>
      <c r="M514" s="193"/>
      <c r="N514" s="194"/>
      <c r="O514" s="65"/>
      <c r="P514" s="65"/>
      <c r="Q514" s="65"/>
      <c r="R514" s="65"/>
      <c r="S514" s="65"/>
      <c r="T514" s="66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T514" s="14" t="s">
        <v>135</v>
      </c>
      <c r="AU514" s="14" t="s">
        <v>84</v>
      </c>
    </row>
    <row r="515" spans="1:65" s="2" customFormat="1" ht="19.2">
      <c r="A515" s="28"/>
      <c r="B515" s="29"/>
      <c r="C515" s="30"/>
      <c r="D515" s="191" t="s">
        <v>142</v>
      </c>
      <c r="E515" s="30"/>
      <c r="F515" s="195" t="s">
        <v>817</v>
      </c>
      <c r="G515" s="30"/>
      <c r="H515" s="30"/>
      <c r="I515" s="30"/>
      <c r="J515" s="30"/>
      <c r="K515" s="30"/>
      <c r="L515" s="33"/>
      <c r="M515" s="193"/>
      <c r="N515" s="194"/>
      <c r="O515" s="65"/>
      <c r="P515" s="65"/>
      <c r="Q515" s="65"/>
      <c r="R515" s="65"/>
      <c r="S515" s="65"/>
      <c r="T515" s="66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T515" s="14" t="s">
        <v>142</v>
      </c>
      <c r="AU515" s="14" t="s">
        <v>84</v>
      </c>
    </row>
    <row r="516" spans="1:65" s="2" customFormat="1" ht="16.5" customHeight="1">
      <c r="A516" s="28"/>
      <c r="B516" s="29"/>
      <c r="C516" s="179" t="s">
        <v>854</v>
      </c>
      <c r="D516" s="179" t="s">
        <v>128</v>
      </c>
      <c r="E516" s="180" t="s">
        <v>855</v>
      </c>
      <c r="F516" s="181" t="s">
        <v>856</v>
      </c>
      <c r="G516" s="182" t="s">
        <v>147</v>
      </c>
      <c r="H516" s="183">
        <v>30</v>
      </c>
      <c r="I516" s="184">
        <v>4070</v>
      </c>
      <c r="J516" s="184">
        <f>ROUND(I516*H516,2)</f>
        <v>122100</v>
      </c>
      <c r="K516" s="181" t="s">
        <v>132</v>
      </c>
      <c r="L516" s="33"/>
      <c r="M516" s="185" t="s">
        <v>1</v>
      </c>
      <c r="N516" s="186" t="s">
        <v>39</v>
      </c>
      <c r="O516" s="187">
        <v>0</v>
      </c>
      <c r="P516" s="187">
        <f>O516*H516</f>
        <v>0</v>
      </c>
      <c r="Q516" s="187">
        <v>0</v>
      </c>
      <c r="R516" s="187">
        <f>Q516*H516</f>
        <v>0</v>
      </c>
      <c r="S516" s="187">
        <v>0</v>
      </c>
      <c r="T516" s="188">
        <f>S516*H516</f>
        <v>0</v>
      </c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R516" s="189" t="s">
        <v>133</v>
      </c>
      <c r="AT516" s="189" t="s">
        <v>128</v>
      </c>
      <c r="AU516" s="189" t="s">
        <v>84</v>
      </c>
      <c r="AY516" s="14" t="s">
        <v>125</v>
      </c>
      <c r="BE516" s="190">
        <f>IF(N516="základní",J516,0)</f>
        <v>122100</v>
      </c>
      <c r="BF516" s="190">
        <f>IF(N516="snížená",J516,0)</f>
        <v>0</v>
      </c>
      <c r="BG516" s="190">
        <f>IF(N516="zákl. přenesená",J516,0)</f>
        <v>0</v>
      </c>
      <c r="BH516" s="190">
        <f>IF(N516="sníž. přenesená",J516,0)</f>
        <v>0</v>
      </c>
      <c r="BI516" s="190">
        <f>IF(N516="nulová",J516,0)</f>
        <v>0</v>
      </c>
      <c r="BJ516" s="14" t="s">
        <v>82</v>
      </c>
      <c r="BK516" s="190">
        <f>ROUND(I516*H516,2)</f>
        <v>122100</v>
      </c>
      <c r="BL516" s="14" t="s">
        <v>133</v>
      </c>
      <c r="BM516" s="189" t="s">
        <v>857</v>
      </c>
    </row>
    <row r="517" spans="1:65" s="2" customFormat="1" ht="38.4">
      <c r="A517" s="28"/>
      <c r="B517" s="29"/>
      <c r="C517" s="30"/>
      <c r="D517" s="191" t="s">
        <v>135</v>
      </c>
      <c r="E517" s="30"/>
      <c r="F517" s="192" t="s">
        <v>858</v>
      </c>
      <c r="G517" s="30"/>
      <c r="H517" s="30"/>
      <c r="I517" s="30"/>
      <c r="J517" s="30"/>
      <c r="K517" s="30"/>
      <c r="L517" s="33"/>
      <c r="M517" s="193"/>
      <c r="N517" s="194"/>
      <c r="O517" s="65"/>
      <c r="P517" s="65"/>
      <c r="Q517" s="65"/>
      <c r="R517" s="65"/>
      <c r="S517" s="65"/>
      <c r="T517" s="66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T517" s="14" t="s">
        <v>135</v>
      </c>
      <c r="AU517" s="14" t="s">
        <v>84</v>
      </c>
    </row>
    <row r="518" spans="1:65" s="2" customFormat="1" ht="19.2">
      <c r="A518" s="28"/>
      <c r="B518" s="29"/>
      <c r="C518" s="30"/>
      <c r="D518" s="191" t="s">
        <v>142</v>
      </c>
      <c r="E518" s="30"/>
      <c r="F518" s="195" t="s">
        <v>817</v>
      </c>
      <c r="G518" s="30"/>
      <c r="H518" s="30"/>
      <c r="I518" s="30"/>
      <c r="J518" s="30"/>
      <c r="K518" s="30"/>
      <c r="L518" s="33"/>
      <c r="M518" s="193"/>
      <c r="N518" s="194"/>
      <c r="O518" s="65"/>
      <c r="P518" s="65"/>
      <c r="Q518" s="65"/>
      <c r="R518" s="65"/>
      <c r="S518" s="65"/>
      <c r="T518" s="66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T518" s="14" t="s">
        <v>142</v>
      </c>
      <c r="AU518" s="14" t="s">
        <v>84</v>
      </c>
    </row>
    <row r="519" spans="1:65" s="2" customFormat="1" ht="16.5" customHeight="1">
      <c r="A519" s="28"/>
      <c r="B519" s="29"/>
      <c r="C519" s="179" t="s">
        <v>444</v>
      </c>
      <c r="D519" s="179" t="s">
        <v>128</v>
      </c>
      <c r="E519" s="180" t="s">
        <v>859</v>
      </c>
      <c r="F519" s="181" t="s">
        <v>860</v>
      </c>
      <c r="G519" s="182" t="s">
        <v>861</v>
      </c>
      <c r="H519" s="183">
        <v>100</v>
      </c>
      <c r="I519" s="184">
        <v>144</v>
      </c>
      <c r="J519" s="184">
        <f>ROUND(I519*H519,2)</f>
        <v>14400</v>
      </c>
      <c r="K519" s="181" t="s">
        <v>132</v>
      </c>
      <c r="L519" s="33"/>
      <c r="M519" s="185" t="s">
        <v>1</v>
      </c>
      <c r="N519" s="186" t="s">
        <v>39</v>
      </c>
      <c r="O519" s="187">
        <v>0</v>
      </c>
      <c r="P519" s="187">
        <f>O519*H519</f>
        <v>0</v>
      </c>
      <c r="Q519" s="187">
        <v>0</v>
      </c>
      <c r="R519" s="187">
        <f>Q519*H519</f>
        <v>0</v>
      </c>
      <c r="S519" s="187">
        <v>0</v>
      </c>
      <c r="T519" s="188">
        <f>S519*H519</f>
        <v>0</v>
      </c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R519" s="189" t="s">
        <v>133</v>
      </c>
      <c r="AT519" s="189" t="s">
        <v>128</v>
      </c>
      <c r="AU519" s="189" t="s">
        <v>84</v>
      </c>
      <c r="AY519" s="14" t="s">
        <v>125</v>
      </c>
      <c r="BE519" s="190">
        <f>IF(N519="základní",J519,0)</f>
        <v>14400</v>
      </c>
      <c r="BF519" s="190">
        <f>IF(N519="snížená",J519,0)</f>
        <v>0</v>
      </c>
      <c r="BG519" s="190">
        <f>IF(N519="zákl. přenesená",J519,0)</f>
        <v>0</v>
      </c>
      <c r="BH519" s="190">
        <f>IF(N519="sníž. přenesená",J519,0)</f>
        <v>0</v>
      </c>
      <c r="BI519" s="190">
        <f>IF(N519="nulová",J519,0)</f>
        <v>0</v>
      </c>
      <c r="BJ519" s="14" t="s">
        <v>82</v>
      </c>
      <c r="BK519" s="190">
        <f>ROUND(I519*H519,2)</f>
        <v>14400</v>
      </c>
      <c r="BL519" s="14" t="s">
        <v>133</v>
      </c>
      <c r="BM519" s="189" t="s">
        <v>862</v>
      </c>
    </row>
    <row r="520" spans="1:65" s="2" customFormat="1" ht="28.8">
      <c r="A520" s="28"/>
      <c r="B520" s="29"/>
      <c r="C520" s="30"/>
      <c r="D520" s="191" t="s">
        <v>135</v>
      </c>
      <c r="E520" s="30"/>
      <c r="F520" s="192" t="s">
        <v>863</v>
      </c>
      <c r="G520" s="30"/>
      <c r="H520" s="30"/>
      <c r="I520" s="30"/>
      <c r="J520" s="30"/>
      <c r="K520" s="30"/>
      <c r="L520" s="33"/>
      <c r="M520" s="193"/>
      <c r="N520" s="194"/>
      <c r="O520" s="65"/>
      <c r="P520" s="65"/>
      <c r="Q520" s="65"/>
      <c r="R520" s="65"/>
      <c r="S520" s="65"/>
      <c r="T520" s="66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T520" s="14" t="s">
        <v>135</v>
      </c>
      <c r="AU520" s="14" t="s">
        <v>84</v>
      </c>
    </row>
    <row r="521" spans="1:65" s="2" customFormat="1" ht="16.5" customHeight="1">
      <c r="A521" s="28"/>
      <c r="B521" s="29"/>
      <c r="C521" s="179" t="s">
        <v>864</v>
      </c>
      <c r="D521" s="179" t="s">
        <v>128</v>
      </c>
      <c r="E521" s="180" t="s">
        <v>865</v>
      </c>
      <c r="F521" s="181" t="s">
        <v>866</v>
      </c>
      <c r="G521" s="182" t="s">
        <v>861</v>
      </c>
      <c r="H521" s="183">
        <v>100</v>
      </c>
      <c r="I521" s="184">
        <v>139</v>
      </c>
      <c r="J521" s="184">
        <f>ROUND(I521*H521,2)</f>
        <v>13900</v>
      </c>
      <c r="K521" s="181" t="s">
        <v>132</v>
      </c>
      <c r="L521" s="33"/>
      <c r="M521" s="185" t="s">
        <v>1</v>
      </c>
      <c r="N521" s="186" t="s">
        <v>39</v>
      </c>
      <c r="O521" s="187">
        <v>0</v>
      </c>
      <c r="P521" s="187">
        <f>O521*H521</f>
        <v>0</v>
      </c>
      <c r="Q521" s="187">
        <v>0</v>
      </c>
      <c r="R521" s="187">
        <f>Q521*H521</f>
        <v>0</v>
      </c>
      <c r="S521" s="187">
        <v>0</v>
      </c>
      <c r="T521" s="188">
        <f>S521*H521</f>
        <v>0</v>
      </c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R521" s="189" t="s">
        <v>133</v>
      </c>
      <c r="AT521" s="189" t="s">
        <v>128</v>
      </c>
      <c r="AU521" s="189" t="s">
        <v>84</v>
      </c>
      <c r="AY521" s="14" t="s">
        <v>125</v>
      </c>
      <c r="BE521" s="190">
        <f>IF(N521="základní",J521,0)</f>
        <v>13900</v>
      </c>
      <c r="BF521" s="190">
        <f>IF(N521="snížená",J521,0)</f>
        <v>0</v>
      </c>
      <c r="BG521" s="190">
        <f>IF(N521="zákl. přenesená",J521,0)</f>
        <v>0</v>
      </c>
      <c r="BH521" s="190">
        <f>IF(N521="sníž. přenesená",J521,0)</f>
        <v>0</v>
      </c>
      <c r="BI521" s="190">
        <f>IF(N521="nulová",J521,0)</f>
        <v>0</v>
      </c>
      <c r="BJ521" s="14" t="s">
        <v>82</v>
      </c>
      <c r="BK521" s="190">
        <f>ROUND(I521*H521,2)</f>
        <v>13900</v>
      </c>
      <c r="BL521" s="14" t="s">
        <v>133</v>
      </c>
      <c r="BM521" s="189" t="s">
        <v>867</v>
      </c>
    </row>
    <row r="522" spans="1:65" s="2" customFormat="1" ht="28.8">
      <c r="A522" s="28"/>
      <c r="B522" s="29"/>
      <c r="C522" s="30"/>
      <c r="D522" s="191" t="s">
        <v>135</v>
      </c>
      <c r="E522" s="30"/>
      <c r="F522" s="192" t="s">
        <v>868</v>
      </c>
      <c r="G522" s="30"/>
      <c r="H522" s="30"/>
      <c r="I522" s="30"/>
      <c r="J522" s="30"/>
      <c r="K522" s="30"/>
      <c r="L522" s="33"/>
      <c r="M522" s="193"/>
      <c r="N522" s="194"/>
      <c r="O522" s="65"/>
      <c r="P522" s="65"/>
      <c r="Q522" s="65"/>
      <c r="R522" s="65"/>
      <c r="S522" s="65"/>
      <c r="T522" s="66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T522" s="14" t="s">
        <v>135</v>
      </c>
      <c r="AU522" s="14" t="s">
        <v>84</v>
      </c>
    </row>
    <row r="523" spans="1:65" s="2" customFormat="1" ht="24.15" customHeight="1">
      <c r="A523" s="28"/>
      <c r="B523" s="29"/>
      <c r="C523" s="179" t="s">
        <v>449</v>
      </c>
      <c r="D523" s="179" t="s">
        <v>128</v>
      </c>
      <c r="E523" s="180" t="s">
        <v>869</v>
      </c>
      <c r="F523" s="181" t="s">
        <v>870</v>
      </c>
      <c r="G523" s="182" t="s">
        <v>147</v>
      </c>
      <c r="H523" s="183">
        <v>1</v>
      </c>
      <c r="I523" s="184">
        <v>16300</v>
      </c>
      <c r="J523" s="184">
        <f>ROUND(I523*H523,2)</f>
        <v>16300</v>
      </c>
      <c r="K523" s="181" t="s">
        <v>132</v>
      </c>
      <c r="L523" s="33"/>
      <c r="M523" s="185" t="s">
        <v>1</v>
      </c>
      <c r="N523" s="186" t="s">
        <v>39</v>
      </c>
      <c r="O523" s="187">
        <v>0</v>
      </c>
      <c r="P523" s="187">
        <f>O523*H523</f>
        <v>0</v>
      </c>
      <c r="Q523" s="187">
        <v>0</v>
      </c>
      <c r="R523" s="187">
        <f>Q523*H523</f>
        <v>0</v>
      </c>
      <c r="S523" s="187">
        <v>0</v>
      </c>
      <c r="T523" s="188">
        <f>S523*H523</f>
        <v>0</v>
      </c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R523" s="189" t="s">
        <v>133</v>
      </c>
      <c r="AT523" s="189" t="s">
        <v>128</v>
      </c>
      <c r="AU523" s="189" t="s">
        <v>84</v>
      </c>
      <c r="AY523" s="14" t="s">
        <v>125</v>
      </c>
      <c r="BE523" s="190">
        <f>IF(N523="základní",J523,0)</f>
        <v>16300</v>
      </c>
      <c r="BF523" s="190">
        <f>IF(N523="snížená",J523,0)</f>
        <v>0</v>
      </c>
      <c r="BG523" s="190">
        <f>IF(N523="zákl. přenesená",J523,0)</f>
        <v>0</v>
      </c>
      <c r="BH523" s="190">
        <f>IF(N523="sníž. přenesená",J523,0)</f>
        <v>0</v>
      </c>
      <c r="BI523" s="190">
        <f>IF(N523="nulová",J523,0)</f>
        <v>0</v>
      </c>
      <c r="BJ523" s="14" t="s">
        <v>82</v>
      </c>
      <c r="BK523" s="190">
        <f>ROUND(I523*H523,2)</f>
        <v>16300</v>
      </c>
      <c r="BL523" s="14" t="s">
        <v>133</v>
      </c>
      <c r="BM523" s="189" t="s">
        <v>871</v>
      </c>
    </row>
    <row r="524" spans="1:65" s="2" customFormat="1" ht="38.4">
      <c r="A524" s="28"/>
      <c r="B524" s="29"/>
      <c r="C524" s="30"/>
      <c r="D524" s="191" t="s">
        <v>135</v>
      </c>
      <c r="E524" s="30"/>
      <c r="F524" s="192" t="s">
        <v>872</v>
      </c>
      <c r="G524" s="30"/>
      <c r="H524" s="30"/>
      <c r="I524" s="30"/>
      <c r="J524" s="30"/>
      <c r="K524" s="30"/>
      <c r="L524" s="33"/>
      <c r="M524" s="193"/>
      <c r="N524" s="194"/>
      <c r="O524" s="65"/>
      <c r="P524" s="65"/>
      <c r="Q524" s="65"/>
      <c r="R524" s="65"/>
      <c r="S524" s="65"/>
      <c r="T524" s="66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T524" s="14" t="s">
        <v>135</v>
      </c>
      <c r="AU524" s="14" t="s">
        <v>84</v>
      </c>
    </row>
    <row r="525" spans="1:65" s="2" customFormat="1" ht="19.2">
      <c r="A525" s="28"/>
      <c r="B525" s="29"/>
      <c r="C525" s="30"/>
      <c r="D525" s="191" t="s">
        <v>142</v>
      </c>
      <c r="E525" s="30"/>
      <c r="F525" s="195" t="s">
        <v>817</v>
      </c>
      <c r="G525" s="30"/>
      <c r="H525" s="30"/>
      <c r="I525" s="30"/>
      <c r="J525" s="30"/>
      <c r="K525" s="30"/>
      <c r="L525" s="33"/>
      <c r="M525" s="193"/>
      <c r="N525" s="194"/>
      <c r="O525" s="65"/>
      <c r="P525" s="65"/>
      <c r="Q525" s="65"/>
      <c r="R525" s="65"/>
      <c r="S525" s="65"/>
      <c r="T525" s="66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T525" s="14" t="s">
        <v>142</v>
      </c>
      <c r="AU525" s="14" t="s">
        <v>84</v>
      </c>
    </row>
    <row r="526" spans="1:65" s="2" customFormat="1" ht="24.15" customHeight="1">
      <c r="A526" s="28"/>
      <c r="B526" s="29"/>
      <c r="C526" s="179" t="s">
        <v>873</v>
      </c>
      <c r="D526" s="179" t="s">
        <v>128</v>
      </c>
      <c r="E526" s="180" t="s">
        <v>874</v>
      </c>
      <c r="F526" s="181" t="s">
        <v>875</v>
      </c>
      <c r="G526" s="182" t="s">
        <v>147</v>
      </c>
      <c r="H526" s="183">
        <v>1</v>
      </c>
      <c r="I526" s="184">
        <v>17900</v>
      </c>
      <c r="J526" s="184">
        <f>ROUND(I526*H526,2)</f>
        <v>17900</v>
      </c>
      <c r="K526" s="181" t="s">
        <v>132</v>
      </c>
      <c r="L526" s="33"/>
      <c r="M526" s="185" t="s">
        <v>1</v>
      </c>
      <c r="N526" s="186" t="s">
        <v>39</v>
      </c>
      <c r="O526" s="187">
        <v>0</v>
      </c>
      <c r="P526" s="187">
        <f>O526*H526</f>
        <v>0</v>
      </c>
      <c r="Q526" s="187">
        <v>0</v>
      </c>
      <c r="R526" s="187">
        <f>Q526*H526</f>
        <v>0</v>
      </c>
      <c r="S526" s="187">
        <v>0</v>
      </c>
      <c r="T526" s="188">
        <f>S526*H526</f>
        <v>0</v>
      </c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R526" s="189" t="s">
        <v>133</v>
      </c>
      <c r="AT526" s="189" t="s">
        <v>128</v>
      </c>
      <c r="AU526" s="189" t="s">
        <v>84</v>
      </c>
      <c r="AY526" s="14" t="s">
        <v>125</v>
      </c>
      <c r="BE526" s="190">
        <f>IF(N526="základní",J526,0)</f>
        <v>17900</v>
      </c>
      <c r="BF526" s="190">
        <f>IF(N526="snížená",J526,0)</f>
        <v>0</v>
      </c>
      <c r="BG526" s="190">
        <f>IF(N526="zákl. přenesená",J526,0)</f>
        <v>0</v>
      </c>
      <c r="BH526" s="190">
        <f>IF(N526="sníž. přenesená",J526,0)</f>
        <v>0</v>
      </c>
      <c r="BI526" s="190">
        <f>IF(N526="nulová",J526,0)</f>
        <v>0</v>
      </c>
      <c r="BJ526" s="14" t="s">
        <v>82</v>
      </c>
      <c r="BK526" s="190">
        <f>ROUND(I526*H526,2)</f>
        <v>17900</v>
      </c>
      <c r="BL526" s="14" t="s">
        <v>133</v>
      </c>
      <c r="BM526" s="189" t="s">
        <v>876</v>
      </c>
    </row>
    <row r="527" spans="1:65" s="2" customFormat="1" ht="38.4">
      <c r="A527" s="28"/>
      <c r="B527" s="29"/>
      <c r="C527" s="30"/>
      <c r="D527" s="191" t="s">
        <v>135</v>
      </c>
      <c r="E527" s="30"/>
      <c r="F527" s="192" t="s">
        <v>877</v>
      </c>
      <c r="G527" s="30"/>
      <c r="H527" s="30"/>
      <c r="I527" s="30"/>
      <c r="J527" s="30"/>
      <c r="K527" s="30"/>
      <c r="L527" s="33"/>
      <c r="M527" s="193"/>
      <c r="N527" s="194"/>
      <c r="O527" s="65"/>
      <c r="P527" s="65"/>
      <c r="Q527" s="65"/>
      <c r="R527" s="65"/>
      <c r="S527" s="65"/>
      <c r="T527" s="66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T527" s="14" t="s">
        <v>135</v>
      </c>
      <c r="AU527" s="14" t="s">
        <v>84</v>
      </c>
    </row>
    <row r="528" spans="1:65" s="2" customFormat="1" ht="19.2">
      <c r="A528" s="28"/>
      <c r="B528" s="29"/>
      <c r="C528" s="30"/>
      <c r="D528" s="191" t="s">
        <v>142</v>
      </c>
      <c r="E528" s="30"/>
      <c r="F528" s="195" t="s">
        <v>817</v>
      </c>
      <c r="G528" s="30"/>
      <c r="H528" s="30"/>
      <c r="I528" s="30"/>
      <c r="J528" s="30"/>
      <c r="K528" s="30"/>
      <c r="L528" s="33"/>
      <c r="M528" s="193"/>
      <c r="N528" s="194"/>
      <c r="O528" s="65"/>
      <c r="P528" s="65"/>
      <c r="Q528" s="65"/>
      <c r="R528" s="65"/>
      <c r="S528" s="65"/>
      <c r="T528" s="66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T528" s="14" t="s">
        <v>142</v>
      </c>
      <c r="AU528" s="14" t="s">
        <v>84</v>
      </c>
    </row>
    <row r="529" spans="1:65" s="2" customFormat="1" ht="24.15" customHeight="1">
      <c r="A529" s="28"/>
      <c r="B529" s="29"/>
      <c r="C529" s="179" t="s">
        <v>453</v>
      </c>
      <c r="D529" s="179" t="s">
        <v>128</v>
      </c>
      <c r="E529" s="180" t="s">
        <v>878</v>
      </c>
      <c r="F529" s="181" t="s">
        <v>879</v>
      </c>
      <c r="G529" s="182" t="s">
        <v>147</v>
      </c>
      <c r="H529" s="183">
        <v>1</v>
      </c>
      <c r="I529" s="184">
        <v>21200</v>
      </c>
      <c r="J529" s="184">
        <f>ROUND(I529*H529,2)</f>
        <v>21200</v>
      </c>
      <c r="K529" s="181" t="s">
        <v>132</v>
      </c>
      <c r="L529" s="33"/>
      <c r="M529" s="185" t="s">
        <v>1</v>
      </c>
      <c r="N529" s="186" t="s">
        <v>39</v>
      </c>
      <c r="O529" s="187">
        <v>0</v>
      </c>
      <c r="P529" s="187">
        <f>O529*H529</f>
        <v>0</v>
      </c>
      <c r="Q529" s="187">
        <v>0</v>
      </c>
      <c r="R529" s="187">
        <f>Q529*H529</f>
        <v>0</v>
      </c>
      <c r="S529" s="187">
        <v>0</v>
      </c>
      <c r="T529" s="188">
        <f>S529*H529</f>
        <v>0</v>
      </c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R529" s="189" t="s">
        <v>133</v>
      </c>
      <c r="AT529" s="189" t="s">
        <v>128</v>
      </c>
      <c r="AU529" s="189" t="s">
        <v>84</v>
      </c>
      <c r="AY529" s="14" t="s">
        <v>125</v>
      </c>
      <c r="BE529" s="190">
        <f>IF(N529="základní",J529,0)</f>
        <v>21200</v>
      </c>
      <c r="BF529" s="190">
        <f>IF(N529="snížená",J529,0)</f>
        <v>0</v>
      </c>
      <c r="BG529" s="190">
        <f>IF(N529="zákl. přenesená",J529,0)</f>
        <v>0</v>
      </c>
      <c r="BH529" s="190">
        <f>IF(N529="sníž. přenesená",J529,0)</f>
        <v>0</v>
      </c>
      <c r="BI529" s="190">
        <f>IF(N529="nulová",J529,0)</f>
        <v>0</v>
      </c>
      <c r="BJ529" s="14" t="s">
        <v>82</v>
      </c>
      <c r="BK529" s="190">
        <f>ROUND(I529*H529,2)</f>
        <v>21200</v>
      </c>
      <c r="BL529" s="14" t="s">
        <v>133</v>
      </c>
      <c r="BM529" s="189" t="s">
        <v>880</v>
      </c>
    </row>
    <row r="530" spans="1:65" s="2" customFormat="1" ht="38.4">
      <c r="A530" s="28"/>
      <c r="B530" s="29"/>
      <c r="C530" s="30"/>
      <c r="D530" s="191" t="s">
        <v>135</v>
      </c>
      <c r="E530" s="30"/>
      <c r="F530" s="192" t="s">
        <v>881</v>
      </c>
      <c r="G530" s="30"/>
      <c r="H530" s="30"/>
      <c r="I530" s="30"/>
      <c r="J530" s="30"/>
      <c r="K530" s="30"/>
      <c r="L530" s="33"/>
      <c r="M530" s="193"/>
      <c r="N530" s="194"/>
      <c r="O530" s="65"/>
      <c r="P530" s="65"/>
      <c r="Q530" s="65"/>
      <c r="R530" s="65"/>
      <c r="S530" s="65"/>
      <c r="T530" s="66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T530" s="14" t="s">
        <v>135</v>
      </c>
      <c r="AU530" s="14" t="s">
        <v>84</v>
      </c>
    </row>
    <row r="531" spans="1:65" s="2" customFormat="1" ht="19.2">
      <c r="A531" s="28"/>
      <c r="B531" s="29"/>
      <c r="C531" s="30"/>
      <c r="D531" s="191" t="s">
        <v>142</v>
      </c>
      <c r="E531" s="30"/>
      <c r="F531" s="195" t="s">
        <v>817</v>
      </c>
      <c r="G531" s="30"/>
      <c r="H531" s="30"/>
      <c r="I531" s="30"/>
      <c r="J531" s="30"/>
      <c r="K531" s="30"/>
      <c r="L531" s="33"/>
      <c r="M531" s="193"/>
      <c r="N531" s="194"/>
      <c r="O531" s="65"/>
      <c r="P531" s="65"/>
      <c r="Q531" s="65"/>
      <c r="R531" s="65"/>
      <c r="S531" s="65"/>
      <c r="T531" s="66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T531" s="14" t="s">
        <v>142</v>
      </c>
      <c r="AU531" s="14" t="s">
        <v>84</v>
      </c>
    </row>
    <row r="532" spans="1:65" s="2" customFormat="1" ht="24.15" customHeight="1">
      <c r="A532" s="28"/>
      <c r="B532" s="29"/>
      <c r="C532" s="179" t="s">
        <v>882</v>
      </c>
      <c r="D532" s="179" t="s">
        <v>128</v>
      </c>
      <c r="E532" s="180" t="s">
        <v>883</v>
      </c>
      <c r="F532" s="181" t="s">
        <v>884</v>
      </c>
      <c r="G532" s="182" t="s">
        <v>147</v>
      </c>
      <c r="H532" s="183">
        <v>15</v>
      </c>
      <c r="I532" s="184">
        <v>18300</v>
      </c>
      <c r="J532" s="184">
        <f>ROUND(I532*H532,2)</f>
        <v>274500</v>
      </c>
      <c r="K532" s="181" t="s">
        <v>132</v>
      </c>
      <c r="L532" s="33"/>
      <c r="M532" s="185" t="s">
        <v>1</v>
      </c>
      <c r="N532" s="186" t="s">
        <v>39</v>
      </c>
      <c r="O532" s="187">
        <v>0</v>
      </c>
      <c r="P532" s="187">
        <f>O532*H532</f>
        <v>0</v>
      </c>
      <c r="Q532" s="187">
        <v>0</v>
      </c>
      <c r="R532" s="187">
        <f>Q532*H532</f>
        <v>0</v>
      </c>
      <c r="S532" s="187">
        <v>0</v>
      </c>
      <c r="T532" s="188">
        <f>S532*H532</f>
        <v>0</v>
      </c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R532" s="189" t="s">
        <v>133</v>
      </c>
      <c r="AT532" s="189" t="s">
        <v>128</v>
      </c>
      <c r="AU532" s="189" t="s">
        <v>84</v>
      </c>
      <c r="AY532" s="14" t="s">
        <v>125</v>
      </c>
      <c r="BE532" s="190">
        <f>IF(N532="základní",J532,0)</f>
        <v>274500</v>
      </c>
      <c r="BF532" s="190">
        <f>IF(N532="snížená",J532,0)</f>
        <v>0</v>
      </c>
      <c r="BG532" s="190">
        <f>IF(N532="zákl. přenesená",J532,0)</f>
        <v>0</v>
      </c>
      <c r="BH532" s="190">
        <f>IF(N532="sníž. přenesená",J532,0)</f>
        <v>0</v>
      </c>
      <c r="BI532" s="190">
        <f>IF(N532="nulová",J532,0)</f>
        <v>0</v>
      </c>
      <c r="BJ532" s="14" t="s">
        <v>82</v>
      </c>
      <c r="BK532" s="190">
        <f>ROUND(I532*H532,2)</f>
        <v>274500</v>
      </c>
      <c r="BL532" s="14" t="s">
        <v>133</v>
      </c>
      <c r="BM532" s="189" t="s">
        <v>885</v>
      </c>
    </row>
    <row r="533" spans="1:65" s="2" customFormat="1" ht="38.4">
      <c r="A533" s="28"/>
      <c r="B533" s="29"/>
      <c r="C533" s="30"/>
      <c r="D533" s="191" t="s">
        <v>135</v>
      </c>
      <c r="E533" s="30"/>
      <c r="F533" s="192" t="s">
        <v>886</v>
      </c>
      <c r="G533" s="30"/>
      <c r="H533" s="30"/>
      <c r="I533" s="30"/>
      <c r="J533" s="30"/>
      <c r="K533" s="30"/>
      <c r="L533" s="33"/>
      <c r="M533" s="193"/>
      <c r="N533" s="194"/>
      <c r="O533" s="65"/>
      <c r="P533" s="65"/>
      <c r="Q533" s="65"/>
      <c r="R533" s="65"/>
      <c r="S533" s="65"/>
      <c r="T533" s="66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T533" s="14" t="s">
        <v>135</v>
      </c>
      <c r="AU533" s="14" t="s">
        <v>84</v>
      </c>
    </row>
    <row r="534" spans="1:65" s="2" customFormat="1" ht="19.2">
      <c r="A534" s="28"/>
      <c r="B534" s="29"/>
      <c r="C534" s="30"/>
      <c r="D534" s="191" t="s">
        <v>142</v>
      </c>
      <c r="E534" s="30"/>
      <c r="F534" s="195" t="s">
        <v>817</v>
      </c>
      <c r="G534" s="30"/>
      <c r="H534" s="30"/>
      <c r="I534" s="30"/>
      <c r="J534" s="30"/>
      <c r="K534" s="30"/>
      <c r="L534" s="33"/>
      <c r="M534" s="193"/>
      <c r="N534" s="194"/>
      <c r="O534" s="65"/>
      <c r="P534" s="65"/>
      <c r="Q534" s="65"/>
      <c r="R534" s="65"/>
      <c r="S534" s="65"/>
      <c r="T534" s="66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T534" s="14" t="s">
        <v>142</v>
      </c>
      <c r="AU534" s="14" t="s">
        <v>84</v>
      </c>
    </row>
    <row r="535" spans="1:65" s="2" customFormat="1" ht="24.15" customHeight="1">
      <c r="A535" s="28"/>
      <c r="B535" s="29"/>
      <c r="C535" s="179" t="s">
        <v>458</v>
      </c>
      <c r="D535" s="179" t="s">
        <v>128</v>
      </c>
      <c r="E535" s="180" t="s">
        <v>887</v>
      </c>
      <c r="F535" s="181" t="s">
        <v>888</v>
      </c>
      <c r="G535" s="182" t="s">
        <v>147</v>
      </c>
      <c r="H535" s="183">
        <v>15</v>
      </c>
      <c r="I535" s="184">
        <v>19900</v>
      </c>
      <c r="J535" s="184">
        <f>ROUND(I535*H535,2)</f>
        <v>298500</v>
      </c>
      <c r="K535" s="181" t="s">
        <v>132</v>
      </c>
      <c r="L535" s="33"/>
      <c r="M535" s="185" t="s">
        <v>1</v>
      </c>
      <c r="N535" s="186" t="s">
        <v>39</v>
      </c>
      <c r="O535" s="187">
        <v>0</v>
      </c>
      <c r="P535" s="187">
        <f>O535*H535</f>
        <v>0</v>
      </c>
      <c r="Q535" s="187">
        <v>0</v>
      </c>
      <c r="R535" s="187">
        <f>Q535*H535</f>
        <v>0</v>
      </c>
      <c r="S535" s="187">
        <v>0</v>
      </c>
      <c r="T535" s="188">
        <f>S535*H535</f>
        <v>0</v>
      </c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R535" s="189" t="s">
        <v>133</v>
      </c>
      <c r="AT535" s="189" t="s">
        <v>128</v>
      </c>
      <c r="AU535" s="189" t="s">
        <v>84</v>
      </c>
      <c r="AY535" s="14" t="s">
        <v>125</v>
      </c>
      <c r="BE535" s="190">
        <f>IF(N535="základní",J535,0)</f>
        <v>298500</v>
      </c>
      <c r="BF535" s="190">
        <f>IF(N535="snížená",J535,0)</f>
        <v>0</v>
      </c>
      <c r="BG535" s="190">
        <f>IF(N535="zákl. přenesená",J535,0)</f>
        <v>0</v>
      </c>
      <c r="BH535" s="190">
        <f>IF(N535="sníž. přenesená",J535,0)</f>
        <v>0</v>
      </c>
      <c r="BI535" s="190">
        <f>IF(N535="nulová",J535,0)</f>
        <v>0</v>
      </c>
      <c r="BJ535" s="14" t="s">
        <v>82</v>
      </c>
      <c r="BK535" s="190">
        <f>ROUND(I535*H535,2)</f>
        <v>298500</v>
      </c>
      <c r="BL535" s="14" t="s">
        <v>133</v>
      </c>
      <c r="BM535" s="189" t="s">
        <v>889</v>
      </c>
    </row>
    <row r="536" spans="1:65" s="2" customFormat="1" ht="38.4">
      <c r="A536" s="28"/>
      <c r="B536" s="29"/>
      <c r="C536" s="30"/>
      <c r="D536" s="191" t="s">
        <v>135</v>
      </c>
      <c r="E536" s="30"/>
      <c r="F536" s="192" t="s">
        <v>890</v>
      </c>
      <c r="G536" s="30"/>
      <c r="H536" s="30"/>
      <c r="I536" s="30"/>
      <c r="J536" s="30"/>
      <c r="K536" s="30"/>
      <c r="L536" s="33"/>
      <c r="M536" s="193"/>
      <c r="N536" s="194"/>
      <c r="O536" s="65"/>
      <c r="P536" s="65"/>
      <c r="Q536" s="65"/>
      <c r="R536" s="65"/>
      <c r="S536" s="65"/>
      <c r="T536" s="66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T536" s="14" t="s">
        <v>135</v>
      </c>
      <c r="AU536" s="14" t="s">
        <v>84</v>
      </c>
    </row>
    <row r="537" spans="1:65" s="2" customFormat="1" ht="19.2">
      <c r="A537" s="28"/>
      <c r="B537" s="29"/>
      <c r="C537" s="30"/>
      <c r="D537" s="191" t="s">
        <v>142</v>
      </c>
      <c r="E537" s="30"/>
      <c r="F537" s="195" t="s">
        <v>817</v>
      </c>
      <c r="G537" s="30"/>
      <c r="H537" s="30"/>
      <c r="I537" s="30"/>
      <c r="J537" s="30"/>
      <c r="K537" s="30"/>
      <c r="L537" s="33"/>
      <c r="M537" s="193"/>
      <c r="N537" s="194"/>
      <c r="O537" s="65"/>
      <c r="P537" s="65"/>
      <c r="Q537" s="65"/>
      <c r="R537" s="65"/>
      <c r="S537" s="65"/>
      <c r="T537" s="66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T537" s="14" t="s">
        <v>142</v>
      </c>
      <c r="AU537" s="14" t="s">
        <v>84</v>
      </c>
    </row>
    <row r="538" spans="1:65" s="2" customFormat="1" ht="24.15" customHeight="1">
      <c r="A538" s="28"/>
      <c r="B538" s="29"/>
      <c r="C538" s="179" t="s">
        <v>891</v>
      </c>
      <c r="D538" s="179" t="s">
        <v>128</v>
      </c>
      <c r="E538" s="180" t="s">
        <v>892</v>
      </c>
      <c r="F538" s="181" t="s">
        <v>893</v>
      </c>
      <c r="G538" s="182" t="s">
        <v>147</v>
      </c>
      <c r="H538" s="183">
        <v>15</v>
      </c>
      <c r="I538" s="184">
        <v>22000</v>
      </c>
      <c r="J538" s="184">
        <f>ROUND(I538*H538,2)</f>
        <v>330000</v>
      </c>
      <c r="K538" s="181" t="s">
        <v>132</v>
      </c>
      <c r="L538" s="33"/>
      <c r="M538" s="185" t="s">
        <v>1</v>
      </c>
      <c r="N538" s="186" t="s">
        <v>39</v>
      </c>
      <c r="O538" s="187">
        <v>0</v>
      </c>
      <c r="P538" s="187">
        <f>O538*H538</f>
        <v>0</v>
      </c>
      <c r="Q538" s="187">
        <v>0</v>
      </c>
      <c r="R538" s="187">
        <f>Q538*H538</f>
        <v>0</v>
      </c>
      <c r="S538" s="187">
        <v>0</v>
      </c>
      <c r="T538" s="188">
        <f>S538*H538</f>
        <v>0</v>
      </c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R538" s="189" t="s">
        <v>133</v>
      </c>
      <c r="AT538" s="189" t="s">
        <v>128</v>
      </c>
      <c r="AU538" s="189" t="s">
        <v>84</v>
      </c>
      <c r="AY538" s="14" t="s">
        <v>125</v>
      </c>
      <c r="BE538" s="190">
        <f>IF(N538="základní",J538,0)</f>
        <v>330000</v>
      </c>
      <c r="BF538" s="190">
        <f>IF(N538="snížená",J538,0)</f>
        <v>0</v>
      </c>
      <c r="BG538" s="190">
        <f>IF(N538="zákl. přenesená",J538,0)</f>
        <v>0</v>
      </c>
      <c r="BH538" s="190">
        <f>IF(N538="sníž. přenesená",J538,0)</f>
        <v>0</v>
      </c>
      <c r="BI538" s="190">
        <f>IF(N538="nulová",J538,0)</f>
        <v>0</v>
      </c>
      <c r="BJ538" s="14" t="s">
        <v>82</v>
      </c>
      <c r="BK538" s="190">
        <f>ROUND(I538*H538,2)</f>
        <v>330000</v>
      </c>
      <c r="BL538" s="14" t="s">
        <v>133</v>
      </c>
      <c r="BM538" s="189" t="s">
        <v>894</v>
      </c>
    </row>
    <row r="539" spans="1:65" s="2" customFormat="1" ht="38.4">
      <c r="A539" s="28"/>
      <c r="B539" s="29"/>
      <c r="C539" s="30"/>
      <c r="D539" s="191" t="s">
        <v>135</v>
      </c>
      <c r="E539" s="30"/>
      <c r="F539" s="192" t="s">
        <v>895</v>
      </c>
      <c r="G539" s="30"/>
      <c r="H539" s="30"/>
      <c r="I539" s="30"/>
      <c r="J539" s="30"/>
      <c r="K539" s="30"/>
      <c r="L539" s="33"/>
      <c r="M539" s="193"/>
      <c r="N539" s="194"/>
      <c r="O539" s="65"/>
      <c r="P539" s="65"/>
      <c r="Q539" s="65"/>
      <c r="R539" s="65"/>
      <c r="S539" s="65"/>
      <c r="T539" s="66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T539" s="14" t="s">
        <v>135</v>
      </c>
      <c r="AU539" s="14" t="s">
        <v>84</v>
      </c>
    </row>
    <row r="540" spans="1:65" s="2" customFormat="1" ht="19.2">
      <c r="A540" s="28"/>
      <c r="B540" s="29"/>
      <c r="C540" s="30"/>
      <c r="D540" s="191" t="s">
        <v>142</v>
      </c>
      <c r="E540" s="30"/>
      <c r="F540" s="195" t="s">
        <v>817</v>
      </c>
      <c r="G540" s="30"/>
      <c r="H540" s="30"/>
      <c r="I540" s="30"/>
      <c r="J540" s="30"/>
      <c r="K540" s="30"/>
      <c r="L540" s="33"/>
      <c r="M540" s="193"/>
      <c r="N540" s="194"/>
      <c r="O540" s="65"/>
      <c r="P540" s="65"/>
      <c r="Q540" s="65"/>
      <c r="R540" s="65"/>
      <c r="S540" s="65"/>
      <c r="T540" s="66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T540" s="14" t="s">
        <v>142</v>
      </c>
      <c r="AU540" s="14" t="s">
        <v>84</v>
      </c>
    </row>
    <row r="541" spans="1:65" s="2" customFormat="1" ht="24.15" customHeight="1">
      <c r="A541" s="28"/>
      <c r="B541" s="29"/>
      <c r="C541" s="179" t="s">
        <v>462</v>
      </c>
      <c r="D541" s="179" t="s">
        <v>128</v>
      </c>
      <c r="E541" s="180" t="s">
        <v>896</v>
      </c>
      <c r="F541" s="181" t="s">
        <v>897</v>
      </c>
      <c r="G541" s="182" t="s">
        <v>147</v>
      </c>
      <c r="H541" s="183">
        <v>20</v>
      </c>
      <c r="I541" s="184">
        <v>22800</v>
      </c>
      <c r="J541" s="184">
        <f>ROUND(I541*H541,2)</f>
        <v>456000</v>
      </c>
      <c r="K541" s="181" t="s">
        <v>132</v>
      </c>
      <c r="L541" s="33"/>
      <c r="M541" s="185" t="s">
        <v>1</v>
      </c>
      <c r="N541" s="186" t="s">
        <v>39</v>
      </c>
      <c r="O541" s="187">
        <v>0</v>
      </c>
      <c r="P541" s="187">
        <f>O541*H541</f>
        <v>0</v>
      </c>
      <c r="Q541" s="187">
        <v>0</v>
      </c>
      <c r="R541" s="187">
        <f>Q541*H541</f>
        <v>0</v>
      </c>
      <c r="S541" s="187">
        <v>0</v>
      </c>
      <c r="T541" s="188">
        <f>S541*H541</f>
        <v>0</v>
      </c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R541" s="189" t="s">
        <v>133</v>
      </c>
      <c r="AT541" s="189" t="s">
        <v>128</v>
      </c>
      <c r="AU541" s="189" t="s">
        <v>84</v>
      </c>
      <c r="AY541" s="14" t="s">
        <v>125</v>
      </c>
      <c r="BE541" s="190">
        <f>IF(N541="základní",J541,0)</f>
        <v>456000</v>
      </c>
      <c r="BF541" s="190">
        <f>IF(N541="snížená",J541,0)</f>
        <v>0</v>
      </c>
      <c r="BG541" s="190">
        <f>IF(N541="zákl. přenesená",J541,0)</f>
        <v>0</v>
      </c>
      <c r="BH541" s="190">
        <f>IF(N541="sníž. přenesená",J541,0)</f>
        <v>0</v>
      </c>
      <c r="BI541" s="190">
        <f>IF(N541="nulová",J541,0)</f>
        <v>0</v>
      </c>
      <c r="BJ541" s="14" t="s">
        <v>82</v>
      </c>
      <c r="BK541" s="190">
        <f>ROUND(I541*H541,2)</f>
        <v>456000</v>
      </c>
      <c r="BL541" s="14" t="s">
        <v>133</v>
      </c>
      <c r="BM541" s="189" t="s">
        <v>898</v>
      </c>
    </row>
    <row r="542" spans="1:65" s="2" customFormat="1" ht="38.4">
      <c r="A542" s="28"/>
      <c r="B542" s="29"/>
      <c r="C542" s="30"/>
      <c r="D542" s="191" t="s">
        <v>135</v>
      </c>
      <c r="E542" s="30"/>
      <c r="F542" s="192" t="s">
        <v>899</v>
      </c>
      <c r="G542" s="30"/>
      <c r="H542" s="30"/>
      <c r="I542" s="30"/>
      <c r="J542" s="30"/>
      <c r="K542" s="30"/>
      <c r="L542" s="33"/>
      <c r="M542" s="193"/>
      <c r="N542" s="194"/>
      <c r="O542" s="65"/>
      <c r="P542" s="65"/>
      <c r="Q542" s="65"/>
      <c r="R542" s="65"/>
      <c r="S542" s="65"/>
      <c r="T542" s="66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T542" s="14" t="s">
        <v>135</v>
      </c>
      <c r="AU542" s="14" t="s">
        <v>84</v>
      </c>
    </row>
    <row r="543" spans="1:65" s="2" customFormat="1" ht="19.2">
      <c r="A543" s="28"/>
      <c r="B543" s="29"/>
      <c r="C543" s="30"/>
      <c r="D543" s="191" t="s">
        <v>142</v>
      </c>
      <c r="E543" s="30"/>
      <c r="F543" s="195" t="s">
        <v>817</v>
      </c>
      <c r="G543" s="30"/>
      <c r="H543" s="30"/>
      <c r="I543" s="30"/>
      <c r="J543" s="30"/>
      <c r="K543" s="30"/>
      <c r="L543" s="33"/>
      <c r="M543" s="193"/>
      <c r="N543" s="194"/>
      <c r="O543" s="65"/>
      <c r="P543" s="65"/>
      <c r="Q543" s="65"/>
      <c r="R543" s="65"/>
      <c r="S543" s="65"/>
      <c r="T543" s="66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T543" s="14" t="s">
        <v>142</v>
      </c>
      <c r="AU543" s="14" t="s">
        <v>84</v>
      </c>
    </row>
    <row r="544" spans="1:65" s="2" customFormat="1" ht="24.15" customHeight="1">
      <c r="A544" s="28"/>
      <c r="B544" s="29"/>
      <c r="C544" s="179" t="s">
        <v>900</v>
      </c>
      <c r="D544" s="179" t="s">
        <v>128</v>
      </c>
      <c r="E544" s="180" t="s">
        <v>901</v>
      </c>
      <c r="F544" s="181" t="s">
        <v>902</v>
      </c>
      <c r="G544" s="182" t="s">
        <v>147</v>
      </c>
      <c r="H544" s="183">
        <v>20</v>
      </c>
      <c r="I544" s="184">
        <v>24000</v>
      </c>
      <c r="J544" s="184">
        <f>ROUND(I544*H544,2)</f>
        <v>480000</v>
      </c>
      <c r="K544" s="181" t="s">
        <v>132</v>
      </c>
      <c r="L544" s="33"/>
      <c r="M544" s="185" t="s">
        <v>1</v>
      </c>
      <c r="N544" s="186" t="s">
        <v>39</v>
      </c>
      <c r="O544" s="187">
        <v>0</v>
      </c>
      <c r="P544" s="187">
        <f>O544*H544</f>
        <v>0</v>
      </c>
      <c r="Q544" s="187">
        <v>0</v>
      </c>
      <c r="R544" s="187">
        <f>Q544*H544</f>
        <v>0</v>
      </c>
      <c r="S544" s="187">
        <v>0</v>
      </c>
      <c r="T544" s="188">
        <f>S544*H544</f>
        <v>0</v>
      </c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R544" s="189" t="s">
        <v>133</v>
      </c>
      <c r="AT544" s="189" t="s">
        <v>128</v>
      </c>
      <c r="AU544" s="189" t="s">
        <v>84</v>
      </c>
      <c r="AY544" s="14" t="s">
        <v>125</v>
      </c>
      <c r="BE544" s="190">
        <f>IF(N544="základní",J544,0)</f>
        <v>480000</v>
      </c>
      <c r="BF544" s="190">
        <f>IF(N544="snížená",J544,0)</f>
        <v>0</v>
      </c>
      <c r="BG544" s="190">
        <f>IF(N544="zákl. přenesená",J544,0)</f>
        <v>0</v>
      </c>
      <c r="BH544" s="190">
        <f>IF(N544="sníž. přenesená",J544,0)</f>
        <v>0</v>
      </c>
      <c r="BI544" s="190">
        <f>IF(N544="nulová",J544,0)</f>
        <v>0</v>
      </c>
      <c r="BJ544" s="14" t="s">
        <v>82</v>
      </c>
      <c r="BK544" s="190">
        <f>ROUND(I544*H544,2)</f>
        <v>480000</v>
      </c>
      <c r="BL544" s="14" t="s">
        <v>133</v>
      </c>
      <c r="BM544" s="189" t="s">
        <v>903</v>
      </c>
    </row>
    <row r="545" spans="1:65" s="2" customFormat="1" ht="38.4">
      <c r="A545" s="28"/>
      <c r="B545" s="29"/>
      <c r="C545" s="30"/>
      <c r="D545" s="191" t="s">
        <v>135</v>
      </c>
      <c r="E545" s="30"/>
      <c r="F545" s="192" t="s">
        <v>904</v>
      </c>
      <c r="G545" s="30"/>
      <c r="H545" s="30"/>
      <c r="I545" s="30"/>
      <c r="J545" s="30"/>
      <c r="K545" s="30"/>
      <c r="L545" s="33"/>
      <c r="M545" s="193"/>
      <c r="N545" s="194"/>
      <c r="O545" s="65"/>
      <c r="P545" s="65"/>
      <c r="Q545" s="65"/>
      <c r="R545" s="65"/>
      <c r="S545" s="65"/>
      <c r="T545" s="66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T545" s="14" t="s">
        <v>135</v>
      </c>
      <c r="AU545" s="14" t="s">
        <v>84</v>
      </c>
    </row>
    <row r="546" spans="1:65" s="2" customFormat="1" ht="19.2">
      <c r="A546" s="28"/>
      <c r="B546" s="29"/>
      <c r="C546" s="30"/>
      <c r="D546" s="191" t="s">
        <v>142</v>
      </c>
      <c r="E546" s="30"/>
      <c r="F546" s="195" t="s">
        <v>817</v>
      </c>
      <c r="G546" s="30"/>
      <c r="H546" s="30"/>
      <c r="I546" s="30"/>
      <c r="J546" s="30"/>
      <c r="K546" s="30"/>
      <c r="L546" s="33"/>
      <c r="M546" s="193"/>
      <c r="N546" s="194"/>
      <c r="O546" s="65"/>
      <c r="P546" s="65"/>
      <c r="Q546" s="65"/>
      <c r="R546" s="65"/>
      <c r="S546" s="65"/>
      <c r="T546" s="66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T546" s="14" t="s">
        <v>142</v>
      </c>
      <c r="AU546" s="14" t="s">
        <v>84</v>
      </c>
    </row>
    <row r="547" spans="1:65" s="2" customFormat="1" ht="24.15" customHeight="1">
      <c r="A547" s="28"/>
      <c r="B547" s="29"/>
      <c r="C547" s="179" t="s">
        <v>467</v>
      </c>
      <c r="D547" s="179" t="s">
        <v>128</v>
      </c>
      <c r="E547" s="180" t="s">
        <v>905</v>
      </c>
      <c r="F547" s="181" t="s">
        <v>906</v>
      </c>
      <c r="G547" s="182" t="s">
        <v>147</v>
      </c>
      <c r="H547" s="183">
        <v>20</v>
      </c>
      <c r="I547" s="184">
        <v>25600</v>
      </c>
      <c r="J547" s="184">
        <f>ROUND(I547*H547,2)</f>
        <v>512000</v>
      </c>
      <c r="K547" s="181" t="s">
        <v>132</v>
      </c>
      <c r="L547" s="33"/>
      <c r="M547" s="185" t="s">
        <v>1</v>
      </c>
      <c r="N547" s="186" t="s">
        <v>39</v>
      </c>
      <c r="O547" s="187">
        <v>0</v>
      </c>
      <c r="P547" s="187">
        <f>O547*H547</f>
        <v>0</v>
      </c>
      <c r="Q547" s="187">
        <v>0</v>
      </c>
      <c r="R547" s="187">
        <f>Q547*H547</f>
        <v>0</v>
      </c>
      <c r="S547" s="187">
        <v>0</v>
      </c>
      <c r="T547" s="188">
        <f>S547*H547</f>
        <v>0</v>
      </c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R547" s="189" t="s">
        <v>133</v>
      </c>
      <c r="AT547" s="189" t="s">
        <v>128</v>
      </c>
      <c r="AU547" s="189" t="s">
        <v>84</v>
      </c>
      <c r="AY547" s="14" t="s">
        <v>125</v>
      </c>
      <c r="BE547" s="190">
        <f>IF(N547="základní",J547,0)</f>
        <v>512000</v>
      </c>
      <c r="BF547" s="190">
        <f>IF(N547="snížená",J547,0)</f>
        <v>0</v>
      </c>
      <c r="BG547" s="190">
        <f>IF(N547="zákl. přenesená",J547,0)</f>
        <v>0</v>
      </c>
      <c r="BH547" s="190">
        <f>IF(N547="sníž. přenesená",J547,0)</f>
        <v>0</v>
      </c>
      <c r="BI547" s="190">
        <f>IF(N547="nulová",J547,0)</f>
        <v>0</v>
      </c>
      <c r="BJ547" s="14" t="s">
        <v>82</v>
      </c>
      <c r="BK547" s="190">
        <f>ROUND(I547*H547,2)</f>
        <v>512000</v>
      </c>
      <c r="BL547" s="14" t="s">
        <v>133</v>
      </c>
      <c r="BM547" s="189" t="s">
        <v>907</v>
      </c>
    </row>
    <row r="548" spans="1:65" s="2" customFormat="1" ht="38.4">
      <c r="A548" s="28"/>
      <c r="B548" s="29"/>
      <c r="C548" s="30"/>
      <c r="D548" s="191" t="s">
        <v>135</v>
      </c>
      <c r="E548" s="30"/>
      <c r="F548" s="192" t="s">
        <v>908</v>
      </c>
      <c r="G548" s="30"/>
      <c r="H548" s="30"/>
      <c r="I548" s="30"/>
      <c r="J548" s="30"/>
      <c r="K548" s="30"/>
      <c r="L548" s="33"/>
      <c r="M548" s="193"/>
      <c r="N548" s="194"/>
      <c r="O548" s="65"/>
      <c r="P548" s="65"/>
      <c r="Q548" s="65"/>
      <c r="R548" s="65"/>
      <c r="S548" s="65"/>
      <c r="T548" s="66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T548" s="14" t="s">
        <v>135</v>
      </c>
      <c r="AU548" s="14" t="s">
        <v>84</v>
      </c>
    </row>
    <row r="549" spans="1:65" s="2" customFormat="1" ht="19.2">
      <c r="A549" s="28"/>
      <c r="B549" s="29"/>
      <c r="C549" s="30"/>
      <c r="D549" s="191" t="s">
        <v>142</v>
      </c>
      <c r="E549" s="30"/>
      <c r="F549" s="195" t="s">
        <v>817</v>
      </c>
      <c r="G549" s="30"/>
      <c r="H549" s="30"/>
      <c r="I549" s="30"/>
      <c r="J549" s="30"/>
      <c r="K549" s="30"/>
      <c r="L549" s="33"/>
      <c r="M549" s="193"/>
      <c r="N549" s="194"/>
      <c r="O549" s="65"/>
      <c r="P549" s="65"/>
      <c r="Q549" s="65"/>
      <c r="R549" s="65"/>
      <c r="S549" s="65"/>
      <c r="T549" s="66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T549" s="14" t="s">
        <v>142</v>
      </c>
      <c r="AU549" s="14" t="s">
        <v>84</v>
      </c>
    </row>
    <row r="550" spans="1:65" s="2" customFormat="1" ht="24.15" customHeight="1">
      <c r="A550" s="28"/>
      <c r="B550" s="29"/>
      <c r="C550" s="179" t="s">
        <v>909</v>
      </c>
      <c r="D550" s="179" t="s">
        <v>128</v>
      </c>
      <c r="E550" s="180" t="s">
        <v>910</v>
      </c>
      <c r="F550" s="181" t="s">
        <v>911</v>
      </c>
      <c r="G550" s="182" t="s">
        <v>147</v>
      </c>
      <c r="H550" s="183">
        <v>1</v>
      </c>
      <c r="I550" s="184">
        <v>26000</v>
      </c>
      <c r="J550" s="184">
        <f>ROUND(I550*H550,2)</f>
        <v>26000</v>
      </c>
      <c r="K550" s="181" t="s">
        <v>132</v>
      </c>
      <c r="L550" s="33"/>
      <c r="M550" s="185" t="s">
        <v>1</v>
      </c>
      <c r="N550" s="186" t="s">
        <v>39</v>
      </c>
      <c r="O550" s="187">
        <v>0</v>
      </c>
      <c r="P550" s="187">
        <f>O550*H550</f>
        <v>0</v>
      </c>
      <c r="Q550" s="187">
        <v>0</v>
      </c>
      <c r="R550" s="187">
        <f>Q550*H550</f>
        <v>0</v>
      </c>
      <c r="S550" s="187">
        <v>0</v>
      </c>
      <c r="T550" s="188">
        <f>S550*H550</f>
        <v>0</v>
      </c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R550" s="189" t="s">
        <v>133</v>
      </c>
      <c r="AT550" s="189" t="s">
        <v>128</v>
      </c>
      <c r="AU550" s="189" t="s">
        <v>84</v>
      </c>
      <c r="AY550" s="14" t="s">
        <v>125</v>
      </c>
      <c r="BE550" s="190">
        <f>IF(N550="základní",J550,0)</f>
        <v>26000</v>
      </c>
      <c r="BF550" s="190">
        <f>IF(N550="snížená",J550,0)</f>
        <v>0</v>
      </c>
      <c r="BG550" s="190">
        <f>IF(N550="zákl. přenesená",J550,0)</f>
        <v>0</v>
      </c>
      <c r="BH550" s="190">
        <f>IF(N550="sníž. přenesená",J550,0)</f>
        <v>0</v>
      </c>
      <c r="BI550" s="190">
        <f>IF(N550="nulová",J550,0)</f>
        <v>0</v>
      </c>
      <c r="BJ550" s="14" t="s">
        <v>82</v>
      </c>
      <c r="BK550" s="190">
        <f>ROUND(I550*H550,2)</f>
        <v>26000</v>
      </c>
      <c r="BL550" s="14" t="s">
        <v>133</v>
      </c>
      <c r="BM550" s="189" t="s">
        <v>912</v>
      </c>
    </row>
    <row r="551" spans="1:65" s="2" customFormat="1" ht="38.4">
      <c r="A551" s="28"/>
      <c r="B551" s="29"/>
      <c r="C551" s="30"/>
      <c r="D551" s="191" t="s">
        <v>135</v>
      </c>
      <c r="E551" s="30"/>
      <c r="F551" s="192" t="s">
        <v>913</v>
      </c>
      <c r="G551" s="30"/>
      <c r="H551" s="30"/>
      <c r="I551" s="30"/>
      <c r="J551" s="30"/>
      <c r="K551" s="30"/>
      <c r="L551" s="33"/>
      <c r="M551" s="193"/>
      <c r="N551" s="194"/>
      <c r="O551" s="65"/>
      <c r="P551" s="65"/>
      <c r="Q551" s="65"/>
      <c r="R551" s="65"/>
      <c r="S551" s="65"/>
      <c r="T551" s="66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T551" s="14" t="s">
        <v>135</v>
      </c>
      <c r="AU551" s="14" t="s">
        <v>84</v>
      </c>
    </row>
    <row r="552" spans="1:65" s="2" customFormat="1" ht="19.2">
      <c r="A552" s="28"/>
      <c r="B552" s="29"/>
      <c r="C552" s="30"/>
      <c r="D552" s="191" t="s">
        <v>142</v>
      </c>
      <c r="E552" s="30"/>
      <c r="F552" s="195" t="s">
        <v>817</v>
      </c>
      <c r="G552" s="30"/>
      <c r="H552" s="30"/>
      <c r="I552" s="30"/>
      <c r="J552" s="30"/>
      <c r="K552" s="30"/>
      <c r="L552" s="33"/>
      <c r="M552" s="193"/>
      <c r="N552" s="194"/>
      <c r="O552" s="65"/>
      <c r="P552" s="65"/>
      <c r="Q552" s="65"/>
      <c r="R552" s="65"/>
      <c r="S552" s="65"/>
      <c r="T552" s="66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T552" s="14" t="s">
        <v>142</v>
      </c>
      <c r="AU552" s="14" t="s">
        <v>84</v>
      </c>
    </row>
    <row r="553" spans="1:65" s="2" customFormat="1" ht="24.15" customHeight="1">
      <c r="A553" s="28"/>
      <c r="B553" s="29"/>
      <c r="C553" s="179" t="s">
        <v>471</v>
      </c>
      <c r="D553" s="179" t="s">
        <v>128</v>
      </c>
      <c r="E553" s="180" t="s">
        <v>914</v>
      </c>
      <c r="F553" s="181" t="s">
        <v>915</v>
      </c>
      <c r="G553" s="182" t="s">
        <v>147</v>
      </c>
      <c r="H553" s="183">
        <v>1</v>
      </c>
      <c r="I553" s="184">
        <v>26900</v>
      </c>
      <c r="J553" s="184">
        <f>ROUND(I553*H553,2)</f>
        <v>26900</v>
      </c>
      <c r="K553" s="181" t="s">
        <v>132</v>
      </c>
      <c r="L553" s="33"/>
      <c r="M553" s="185" t="s">
        <v>1</v>
      </c>
      <c r="N553" s="186" t="s">
        <v>39</v>
      </c>
      <c r="O553" s="187">
        <v>0</v>
      </c>
      <c r="P553" s="187">
        <f>O553*H553</f>
        <v>0</v>
      </c>
      <c r="Q553" s="187">
        <v>0</v>
      </c>
      <c r="R553" s="187">
        <f>Q553*H553</f>
        <v>0</v>
      </c>
      <c r="S553" s="187">
        <v>0</v>
      </c>
      <c r="T553" s="188">
        <f>S553*H553</f>
        <v>0</v>
      </c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R553" s="189" t="s">
        <v>133</v>
      </c>
      <c r="AT553" s="189" t="s">
        <v>128</v>
      </c>
      <c r="AU553" s="189" t="s">
        <v>84</v>
      </c>
      <c r="AY553" s="14" t="s">
        <v>125</v>
      </c>
      <c r="BE553" s="190">
        <f>IF(N553="základní",J553,0)</f>
        <v>26900</v>
      </c>
      <c r="BF553" s="190">
        <f>IF(N553="snížená",J553,0)</f>
        <v>0</v>
      </c>
      <c r="BG553" s="190">
        <f>IF(N553="zákl. přenesená",J553,0)</f>
        <v>0</v>
      </c>
      <c r="BH553" s="190">
        <f>IF(N553="sníž. přenesená",J553,0)</f>
        <v>0</v>
      </c>
      <c r="BI553" s="190">
        <f>IF(N553="nulová",J553,0)</f>
        <v>0</v>
      </c>
      <c r="BJ553" s="14" t="s">
        <v>82</v>
      </c>
      <c r="BK553" s="190">
        <f>ROUND(I553*H553,2)</f>
        <v>26900</v>
      </c>
      <c r="BL553" s="14" t="s">
        <v>133</v>
      </c>
      <c r="BM553" s="189" t="s">
        <v>916</v>
      </c>
    </row>
    <row r="554" spans="1:65" s="2" customFormat="1" ht="38.4">
      <c r="A554" s="28"/>
      <c r="B554" s="29"/>
      <c r="C554" s="30"/>
      <c r="D554" s="191" t="s">
        <v>135</v>
      </c>
      <c r="E554" s="30"/>
      <c r="F554" s="192" t="s">
        <v>917</v>
      </c>
      <c r="G554" s="30"/>
      <c r="H554" s="30"/>
      <c r="I554" s="30"/>
      <c r="J554" s="30"/>
      <c r="K554" s="30"/>
      <c r="L554" s="33"/>
      <c r="M554" s="193"/>
      <c r="N554" s="194"/>
      <c r="O554" s="65"/>
      <c r="P554" s="65"/>
      <c r="Q554" s="65"/>
      <c r="R554" s="65"/>
      <c r="S554" s="65"/>
      <c r="T554" s="66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T554" s="14" t="s">
        <v>135</v>
      </c>
      <c r="AU554" s="14" t="s">
        <v>84</v>
      </c>
    </row>
    <row r="555" spans="1:65" s="2" customFormat="1" ht="19.2">
      <c r="A555" s="28"/>
      <c r="B555" s="29"/>
      <c r="C555" s="30"/>
      <c r="D555" s="191" t="s">
        <v>142</v>
      </c>
      <c r="E555" s="30"/>
      <c r="F555" s="195" t="s">
        <v>817</v>
      </c>
      <c r="G555" s="30"/>
      <c r="H555" s="30"/>
      <c r="I555" s="30"/>
      <c r="J555" s="30"/>
      <c r="K555" s="30"/>
      <c r="L555" s="33"/>
      <c r="M555" s="193"/>
      <c r="N555" s="194"/>
      <c r="O555" s="65"/>
      <c r="P555" s="65"/>
      <c r="Q555" s="65"/>
      <c r="R555" s="65"/>
      <c r="S555" s="65"/>
      <c r="T555" s="66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T555" s="14" t="s">
        <v>142</v>
      </c>
      <c r="AU555" s="14" t="s">
        <v>84</v>
      </c>
    </row>
    <row r="556" spans="1:65" s="2" customFormat="1" ht="24.15" customHeight="1">
      <c r="A556" s="28"/>
      <c r="B556" s="29"/>
      <c r="C556" s="179" t="s">
        <v>918</v>
      </c>
      <c r="D556" s="179" t="s">
        <v>128</v>
      </c>
      <c r="E556" s="180" t="s">
        <v>919</v>
      </c>
      <c r="F556" s="181" t="s">
        <v>920</v>
      </c>
      <c r="G556" s="182" t="s">
        <v>147</v>
      </c>
      <c r="H556" s="183">
        <v>1</v>
      </c>
      <c r="I556" s="184">
        <v>27700</v>
      </c>
      <c r="J556" s="184">
        <f>ROUND(I556*H556,2)</f>
        <v>27700</v>
      </c>
      <c r="K556" s="181" t="s">
        <v>132</v>
      </c>
      <c r="L556" s="33"/>
      <c r="M556" s="185" t="s">
        <v>1</v>
      </c>
      <c r="N556" s="186" t="s">
        <v>39</v>
      </c>
      <c r="O556" s="187">
        <v>0</v>
      </c>
      <c r="P556" s="187">
        <f>O556*H556</f>
        <v>0</v>
      </c>
      <c r="Q556" s="187">
        <v>0</v>
      </c>
      <c r="R556" s="187">
        <f>Q556*H556</f>
        <v>0</v>
      </c>
      <c r="S556" s="187">
        <v>0</v>
      </c>
      <c r="T556" s="188">
        <f>S556*H556</f>
        <v>0</v>
      </c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R556" s="189" t="s">
        <v>133</v>
      </c>
      <c r="AT556" s="189" t="s">
        <v>128</v>
      </c>
      <c r="AU556" s="189" t="s">
        <v>84</v>
      </c>
      <c r="AY556" s="14" t="s">
        <v>125</v>
      </c>
      <c r="BE556" s="190">
        <f>IF(N556="základní",J556,0)</f>
        <v>27700</v>
      </c>
      <c r="BF556" s="190">
        <f>IF(N556="snížená",J556,0)</f>
        <v>0</v>
      </c>
      <c r="BG556" s="190">
        <f>IF(N556="zákl. přenesená",J556,0)</f>
        <v>0</v>
      </c>
      <c r="BH556" s="190">
        <f>IF(N556="sníž. přenesená",J556,0)</f>
        <v>0</v>
      </c>
      <c r="BI556" s="190">
        <f>IF(N556="nulová",J556,0)</f>
        <v>0</v>
      </c>
      <c r="BJ556" s="14" t="s">
        <v>82</v>
      </c>
      <c r="BK556" s="190">
        <f>ROUND(I556*H556,2)</f>
        <v>27700</v>
      </c>
      <c r="BL556" s="14" t="s">
        <v>133</v>
      </c>
      <c r="BM556" s="189" t="s">
        <v>921</v>
      </c>
    </row>
    <row r="557" spans="1:65" s="2" customFormat="1" ht="38.4">
      <c r="A557" s="28"/>
      <c r="B557" s="29"/>
      <c r="C557" s="30"/>
      <c r="D557" s="191" t="s">
        <v>135</v>
      </c>
      <c r="E557" s="30"/>
      <c r="F557" s="192" t="s">
        <v>922</v>
      </c>
      <c r="G557" s="30"/>
      <c r="H557" s="30"/>
      <c r="I557" s="30"/>
      <c r="J557" s="30"/>
      <c r="K557" s="30"/>
      <c r="L557" s="33"/>
      <c r="M557" s="193"/>
      <c r="N557" s="194"/>
      <c r="O557" s="65"/>
      <c r="P557" s="65"/>
      <c r="Q557" s="65"/>
      <c r="R557" s="65"/>
      <c r="S557" s="65"/>
      <c r="T557" s="66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T557" s="14" t="s">
        <v>135</v>
      </c>
      <c r="AU557" s="14" t="s">
        <v>84</v>
      </c>
    </row>
    <row r="558" spans="1:65" s="2" customFormat="1" ht="19.2">
      <c r="A558" s="28"/>
      <c r="B558" s="29"/>
      <c r="C558" s="30"/>
      <c r="D558" s="191" t="s">
        <v>142</v>
      </c>
      <c r="E558" s="30"/>
      <c r="F558" s="195" t="s">
        <v>817</v>
      </c>
      <c r="G558" s="30"/>
      <c r="H558" s="30"/>
      <c r="I558" s="30"/>
      <c r="J558" s="30"/>
      <c r="K558" s="30"/>
      <c r="L558" s="33"/>
      <c r="M558" s="193"/>
      <c r="N558" s="194"/>
      <c r="O558" s="65"/>
      <c r="P558" s="65"/>
      <c r="Q558" s="65"/>
      <c r="R558" s="65"/>
      <c r="S558" s="65"/>
      <c r="T558" s="66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T558" s="14" t="s">
        <v>142</v>
      </c>
      <c r="AU558" s="14" t="s">
        <v>84</v>
      </c>
    </row>
    <row r="559" spans="1:65" s="2" customFormat="1" ht="24.15" customHeight="1">
      <c r="A559" s="28"/>
      <c r="B559" s="29"/>
      <c r="C559" s="179" t="s">
        <v>476</v>
      </c>
      <c r="D559" s="179" t="s">
        <v>128</v>
      </c>
      <c r="E559" s="180" t="s">
        <v>923</v>
      </c>
      <c r="F559" s="181" t="s">
        <v>924</v>
      </c>
      <c r="G559" s="182" t="s">
        <v>147</v>
      </c>
      <c r="H559" s="183">
        <v>15</v>
      </c>
      <c r="I559" s="184">
        <v>18300</v>
      </c>
      <c r="J559" s="184">
        <f>ROUND(I559*H559,2)</f>
        <v>274500</v>
      </c>
      <c r="K559" s="181" t="s">
        <v>132</v>
      </c>
      <c r="L559" s="33"/>
      <c r="M559" s="185" t="s">
        <v>1</v>
      </c>
      <c r="N559" s="186" t="s">
        <v>39</v>
      </c>
      <c r="O559" s="187">
        <v>0</v>
      </c>
      <c r="P559" s="187">
        <f>O559*H559</f>
        <v>0</v>
      </c>
      <c r="Q559" s="187">
        <v>0</v>
      </c>
      <c r="R559" s="187">
        <f>Q559*H559</f>
        <v>0</v>
      </c>
      <c r="S559" s="187">
        <v>0</v>
      </c>
      <c r="T559" s="188">
        <f>S559*H559</f>
        <v>0</v>
      </c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R559" s="189" t="s">
        <v>133</v>
      </c>
      <c r="AT559" s="189" t="s">
        <v>128</v>
      </c>
      <c r="AU559" s="189" t="s">
        <v>84</v>
      </c>
      <c r="AY559" s="14" t="s">
        <v>125</v>
      </c>
      <c r="BE559" s="190">
        <f>IF(N559="základní",J559,0)</f>
        <v>274500</v>
      </c>
      <c r="BF559" s="190">
        <f>IF(N559="snížená",J559,0)</f>
        <v>0</v>
      </c>
      <c r="BG559" s="190">
        <f>IF(N559="zákl. přenesená",J559,0)</f>
        <v>0</v>
      </c>
      <c r="BH559" s="190">
        <f>IF(N559="sníž. přenesená",J559,0)</f>
        <v>0</v>
      </c>
      <c r="BI559" s="190">
        <f>IF(N559="nulová",J559,0)</f>
        <v>0</v>
      </c>
      <c r="BJ559" s="14" t="s">
        <v>82</v>
      </c>
      <c r="BK559" s="190">
        <f>ROUND(I559*H559,2)</f>
        <v>274500</v>
      </c>
      <c r="BL559" s="14" t="s">
        <v>133</v>
      </c>
      <c r="BM559" s="189" t="s">
        <v>925</v>
      </c>
    </row>
    <row r="560" spans="1:65" s="2" customFormat="1" ht="48">
      <c r="A560" s="28"/>
      <c r="B560" s="29"/>
      <c r="C560" s="30"/>
      <c r="D560" s="191" t="s">
        <v>135</v>
      </c>
      <c r="E560" s="30"/>
      <c r="F560" s="192" t="s">
        <v>926</v>
      </c>
      <c r="G560" s="30"/>
      <c r="H560" s="30"/>
      <c r="I560" s="30"/>
      <c r="J560" s="30"/>
      <c r="K560" s="30"/>
      <c r="L560" s="33"/>
      <c r="M560" s="193"/>
      <c r="N560" s="194"/>
      <c r="O560" s="65"/>
      <c r="P560" s="65"/>
      <c r="Q560" s="65"/>
      <c r="R560" s="65"/>
      <c r="S560" s="65"/>
      <c r="T560" s="66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T560" s="14" t="s">
        <v>135</v>
      </c>
      <c r="AU560" s="14" t="s">
        <v>84</v>
      </c>
    </row>
    <row r="561" spans="1:65" s="2" customFormat="1" ht="24.15" customHeight="1">
      <c r="A561" s="28"/>
      <c r="B561" s="29"/>
      <c r="C561" s="179" t="s">
        <v>927</v>
      </c>
      <c r="D561" s="179" t="s">
        <v>128</v>
      </c>
      <c r="E561" s="180" t="s">
        <v>928</v>
      </c>
      <c r="F561" s="181" t="s">
        <v>929</v>
      </c>
      <c r="G561" s="182" t="s">
        <v>147</v>
      </c>
      <c r="H561" s="183">
        <v>15</v>
      </c>
      <c r="I561" s="184">
        <v>19900</v>
      </c>
      <c r="J561" s="184">
        <f>ROUND(I561*H561,2)</f>
        <v>298500</v>
      </c>
      <c r="K561" s="181" t="s">
        <v>132</v>
      </c>
      <c r="L561" s="33"/>
      <c r="M561" s="185" t="s">
        <v>1</v>
      </c>
      <c r="N561" s="186" t="s">
        <v>39</v>
      </c>
      <c r="O561" s="187">
        <v>0</v>
      </c>
      <c r="P561" s="187">
        <f>O561*H561</f>
        <v>0</v>
      </c>
      <c r="Q561" s="187">
        <v>0</v>
      </c>
      <c r="R561" s="187">
        <f>Q561*H561</f>
        <v>0</v>
      </c>
      <c r="S561" s="187">
        <v>0</v>
      </c>
      <c r="T561" s="188">
        <f>S561*H561</f>
        <v>0</v>
      </c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R561" s="189" t="s">
        <v>133</v>
      </c>
      <c r="AT561" s="189" t="s">
        <v>128</v>
      </c>
      <c r="AU561" s="189" t="s">
        <v>84</v>
      </c>
      <c r="AY561" s="14" t="s">
        <v>125</v>
      </c>
      <c r="BE561" s="190">
        <f>IF(N561="základní",J561,0)</f>
        <v>298500</v>
      </c>
      <c r="BF561" s="190">
        <f>IF(N561="snížená",J561,0)</f>
        <v>0</v>
      </c>
      <c r="BG561" s="190">
        <f>IF(N561="zákl. přenesená",J561,0)</f>
        <v>0</v>
      </c>
      <c r="BH561" s="190">
        <f>IF(N561="sníž. přenesená",J561,0)</f>
        <v>0</v>
      </c>
      <c r="BI561" s="190">
        <f>IF(N561="nulová",J561,0)</f>
        <v>0</v>
      </c>
      <c r="BJ561" s="14" t="s">
        <v>82</v>
      </c>
      <c r="BK561" s="190">
        <f>ROUND(I561*H561,2)</f>
        <v>298500</v>
      </c>
      <c r="BL561" s="14" t="s">
        <v>133</v>
      </c>
      <c r="BM561" s="189" t="s">
        <v>930</v>
      </c>
    </row>
    <row r="562" spans="1:65" s="2" customFormat="1" ht="48">
      <c r="A562" s="28"/>
      <c r="B562" s="29"/>
      <c r="C562" s="30"/>
      <c r="D562" s="191" t="s">
        <v>135</v>
      </c>
      <c r="E562" s="30"/>
      <c r="F562" s="192" t="s">
        <v>931</v>
      </c>
      <c r="G562" s="30"/>
      <c r="H562" s="30"/>
      <c r="I562" s="30"/>
      <c r="J562" s="30"/>
      <c r="K562" s="30"/>
      <c r="L562" s="33"/>
      <c r="M562" s="193"/>
      <c r="N562" s="194"/>
      <c r="O562" s="65"/>
      <c r="P562" s="65"/>
      <c r="Q562" s="65"/>
      <c r="R562" s="65"/>
      <c r="S562" s="65"/>
      <c r="T562" s="66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T562" s="14" t="s">
        <v>135</v>
      </c>
      <c r="AU562" s="14" t="s">
        <v>84</v>
      </c>
    </row>
    <row r="563" spans="1:65" s="2" customFormat="1" ht="24.15" customHeight="1">
      <c r="A563" s="28"/>
      <c r="B563" s="29"/>
      <c r="C563" s="179" t="s">
        <v>480</v>
      </c>
      <c r="D563" s="179" t="s">
        <v>128</v>
      </c>
      <c r="E563" s="180" t="s">
        <v>932</v>
      </c>
      <c r="F563" s="181" t="s">
        <v>933</v>
      </c>
      <c r="G563" s="182" t="s">
        <v>147</v>
      </c>
      <c r="H563" s="183">
        <v>10</v>
      </c>
      <c r="I563" s="184">
        <v>22000</v>
      </c>
      <c r="J563" s="184">
        <f>ROUND(I563*H563,2)</f>
        <v>220000</v>
      </c>
      <c r="K563" s="181" t="s">
        <v>132</v>
      </c>
      <c r="L563" s="33"/>
      <c r="M563" s="185" t="s">
        <v>1</v>
      </c>
      <c r="N563" s="186" t="s">
        <v>39</v>
      </c>
      <c r="O563" s="187">
        <v>0</v>
      </c>
      <c r="P563" s="187">
        <f>O563*H563</f>
        <v>0</v>
      </c>
      <c r="Q563" s="187">
        <v>0</v>
      </c>
      <c r="R563" s="187">
        <f>Q563*H563</f>
        <v>0</v>
      </c>
      <c r="S563" s="187">
        <v>0</v>
      </c>
      <c r="T563" s="188">
        <f>S563*H563</f>
        <v>0</v>
      </c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R563" s="189" t="s">
        <v>133</v>
      </c>
      <c r="AT563" s="189" t="s">
        <v>128</v>
      </c>
      <c r="AU563" s="189" t="s">
        <v>84</v>
      </c>
      <c r="AY563" s="14" t="s">
        <v>125</v>
      </c>
      <c r="BE563" s="190">
        <f>IF(N563="základní",J563,0)</f>
        <v>220000</v>
      </c>
      <c r="BF563" s="190">
        <f>IF(N563="snížená",J563,0)</f>
        <v>0</v>
      </c>
      <c r="BG563" s="190">
        <f>IF(N563="zákl. přenesená",J563,0)</f>
        <v>0</v>
      </c>
      <c r="BH563" s="190">
        <f>IF(N563="sníž. přenesená",J563,0)</f>
        <v>0</v>
      </c>
      <c r="BI563" s="190">
        <f>IF(N563="nulová",J563,0)</f>
        <v>0</v>
      </c>
      <c r="BJ563" s="14" t="s">
        <v>82</v>
      </c>
      <c r="BK563" s="190">
        <f>ROUND(I563*H563,2)</f>
        <v>220000</v>
      </c>
      <c r="BL563" s="14" t="s">
        <v>133</v>
      </c>
      <c r="BM563" s="189" t="s">
        <v>934</v>
      </c>
    </row>
    <row r="564" spans="1:65" s="2" customFormat="1" ht="48">
      <c r="A564" s="28"/>
      <c r="B564" s="29"/>
      <c r="C564" s="30"/>
      <c r="D564" s="191" t="s">
        <v>135</v>
      </c>
      <c r="E564" s="30"/>
      <c r="F564" s="192" t="s">
        <v>935</v>
      </c>
      <c r="G564" s="30"/>
      <c r="H564" s="30"/>
      <c r="I564" s="30"/>
      <c r="J564" s="30"/>
      <c r="K564" s="30"/>
      <c r="L564" s="33"/>
      <c r="M564" s="193"/>
      <c r="N564" s="194"/>
      <c r="O564" s="65"/>
      <c r="P564" s="65"/>
      <c r="Q564" s="65"/>
      <c r="R564" s="65"/>
      <c r="S564" s="65"/>
      <c r="T564" s="66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T564" s="14" t="s">
        <v>135</v>
      </c>
      <c r="AU564" s="14" t="s">
        <v>84</v>
      </c>
    </row>
    <row r="565" spans="1:65" s="2" customFormat="1" ht="24.15" customHeight="1">
      <c r="A565" s="28"/>
      <c r="B565" s="29"/>
      <c r="C565" s="179" t="s">
        <v>936</v>
      </c>
      <c r="D565" s="179" t="s">
        <v>128</v>
      </c>
      <c r="E565" s="180" t="s">
        <v>937</v>
      </c>
      <c r="F565" s="181" t="s">
        <v>938</v>
      </c>
      <c r="G565" s="182" t="s">
        <v>147</v>
      </c>
      <c r="H565" s="183">
        <v>10</v>
      </c>
      <c r="I565" s="184">
        <v>22800</v>
      </c>
      <c r="J565" s="184">
        <f>ROUND(I565*H565,2)</f>
        <v>228000</v>
      </c>
      <c r="K565" s="181" t="s">
        <v>132</v>
      </c>
      <c r="L565" s="33"/>
      <c r="M565" s="185" t="s">
        <v>1</v>
      </c>
      <c r="N565" s="186" t="s">
        <v>39</v>
      </c>
      <c r="O565" s="187">
        <v>0</v>
      </c>
      <c r="P565" s="187">
        <f>O565*H565</f>
        <v>0</v>
      </c>
      <c r="Q565" s="187">
        <v>0</v>
      </c>
      <c r="R565" s="187">
        <f>Q565*H565</f>
        <v>0</v>
      </c>
      <c r="S565" s="187">
        <v>0</v>
      </c>
      <c r="T565" s="188">
        <f>S565*H565</f>
        <v>0</v>
      </c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R565" s="189" t="s">
        <v>133</v>
      </c>
      <c r="AT565" s="189" t="s">
        <v>128</v>
      </c>
      <c r="AU565" s="189" t="s">
        <v>84</v>
      </c>
      <c r="AY565" s="14" t="s">
        <v>125</v>
      </c>
      <c r="BE565" s="190">
        <f>IF(N565="základní",J565,0)</f>
        <v>228000</v>
      </c>
      <c r="BF565" s="190">
        <f>IF(N565="snížená",J565,0)</f>
        <v>0</v>
      </c>
      <c r="BG565" s="190">
        <f>IF(N565="zákl. přenesená",J565,0)</f>
        <v>0</v>
      </c>
      <c r="BH565" s="190">
        <f>IF(N565="sníž. přenesená",J565,0)</f>
        <v>0</v>
      </c>
      <c r="BI565" s="190">
        <f>IF(N565="nulová",J565,0)</f>
        <v>0</v>
      </c>
      <c r="BJ565" s="14" t="s">
        <v>82</v>
      </c>
      <c r="BK565" s="190">
        <f>ROUND(I565*H565,2)</f>
        <v>228000</v>
      </c>
      <c r="BL565" s="14" t="s">
        <v>133</v>
      </c>
      <c r="BM565" s="189" t="s">
        <v>939</v>
      </c>
    </row>
    <row r="566" spans="1:65" s="2" customFormat="1" ht="48">
      <c r="A566" s="28"/>
      <c r="B566" s="29"/>
      <c r="C566" s="30"/>
      <c r="D566" s="191" t="s">
        <v>135</v>
      </c>
      <c r="E566" s="30"/>
      <c r="F566" s="192" t="s">
        <v>940</v>
      </c>
      <c r="G566" s="30"/>
      <c r="H566" s="30"/>
      <c r="I566" s="30"/>
      <c r="J566" s="30"/>
      <c r="K566" s="30"/>
      <c r="L566" s="33"/>
      <c r="M566" s="193"/>
      <c r="N566" s="194"/>
      <c r="O566" s="65"/>
      <c r="P566" s="65"/>
      <c r="Q566" s="65"/>
      <c r="R566" s="65"/>
      <c r="S566" s="65"/>
      <c r="T566" s="66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T566" s="14" t="s">
        <v>135</v>
      </c>
      <c r="AU566" s="14" t="s">
        <v>84</v>
      </c>
    </row>
    <row r="567" spans="1:65" s="2" customFormat="1" ht="24.15" customHeight="1">
      <c r="A567" s="28"/>
      <c r="B567" s="29"/>
      <c r="C567" s="179" t="s">
        <v>485</v>
      </c>
      <c r="D567" s="179" t="s">
        <v>128</v>
      </c>
      <c r="E567" s="180" t="s">
        <v>941</v>
      </c>
      <c r="F567" s="181" t="s">
        <v>942</v>
      </c>
      <c r="G567" s="182" t="s">
        <v>147</v>
      </c>
      <c r="H567" s="183">
        <v>10</v>
      </c>
      <c r="I567" s="184">
        <v>24000</v>
      </c>
      <c r="J567" s="184">
        <f>ROUND(I567*H567,2)</f>
        <v>240000</v>
      </c>
      <c r="K567" s="181" t="s">
        <v>132</v>
      </c>
      <c r="L567" s="33"/>
      <c r="M567" s="185" t="s">
        <v>1</v>
      </c>
      <c r="N567" s="186" t="s">
        <v>39</v>
      </c>
      <c r="O567" s="187">
        <v>0</v>
      </c>
      <c r="P567" s="187">
        <f>O567*H567</f>
        <v>0</v>
      </c>
      <c r="Q567" s="187">
        <v>0</v>
      </c>
      <c r="R567" s="187">
        <f>Q567*H567</f>
        <v>0</v>
      </c>
      <c r="S567" s="187">
        <v>0</v>
      </c>
      <c r="T567" s="188">
        <f>S567*H567</f>
        <v>0</v>
      </c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R567" s="189" t="s">
        <v>133</v>
      </c>
      <c r="AT567" s="189" t="s">
        <v>128</v>
      </c>
      <c r="AU567" s="189" t="s">
        <v>84</v>
      </c>
      <c r="AY567" s="14" t="s">
        <v>125</v>
      </c>
      <c r="BE567" s="190">
        <f>IF(N567="základní",J567,0)</f>
        <v>240000</v>
      </c>
      <c r="BF567" s="190">
        <f>IF(N567="snížená",J567,0)</f>
        <v>0</v>
      </c>
      <c r="BG567" s="190">
        <f>IF(N567="zákl. přenesená",J567,0)</f>
        <v>0</v>
      </c>
      <c r="BH567" s="190">
        <f>IF(N567="sníž. přenesená",J567,0)</f>
        <v>0</v>
      </c>
      <c r="BI567" s="190">
        <f>IF(N567="nulová",J567,0)</f>
        <v>0</v>
      </c>
      <c r="BJ567" s="14" t="s">
        <v>82</v>
      </c>
      <c r="BK567" s="190">
        <f>ROUND(I567*H567,2)</f>
        <v>240000</v>
      </c>
      <c r="BL567" s="14" t="s">
        <v>133</v>
      </c>
      <c r="BM567" s="189" t="s">
        <v>943</v>
      </c>
    </row>
    <row r="568" spans="1:65" s="2" customFormat="1" ht="48">
      <c r="A568" s="28"/>
      <c r="B568" s="29"/>
      <c r="C568" s="30"/>
      <c r="D568" s="191" t="s">
        <v>135</v>
      </c>
      <c r="E568" s="30"/>
      <c r="F568" s="192" t="s">
        <v>944</v>
      </c>
      <c r="G568" s="30"/>
      <c r="H568" s="30"/>
      <c r="I568" s="30"/>
      <c r="J568" s="30"/>
      <c r="K568" s="30"/>
      <c r="L568" s="33"/>
      <c r="M568" s="193"/>
      <c r="N568" s="194"/>
      <c r="O568" s="65"/>
      <c r="P568" s="65"/>
      <c r="Q568" s="65"/>
      <c r="R568" s="65"/>
      <c r="S568" s="65"/>
      <c r="T568" s="66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T568" s="14" t="s">
        <v>135</v>
      </c>
      <c r="AU568" s="14" t="s">
        <v>84</v>
      </c>
    </row>
    <row r="569" spans="1:65" s="2" customFormat="1" ht="24.15" customHeight="1">
      <c r="A569" s="28"/>
      <c r="B569" s="29"/>
      <c r="C569" s="179" t="s">
        <v>945</v>
      </c>
      <c r="D569" s="179" t="s">
        <v>128</v>
      </c>
      <c r="E569" s="180" t="s">
        <v>946</v>
      </c>
      <c r="F569" s="181" t="s">
        <v>947</v>
      </c>
      <c r="G569" s="182" t="s">
        <v>147</v>
      </c>
      <c r="H569" s="183">
        <v>10</v>
      </c>
      <c r="I569" s="184">
        <v>25600</v>
      </c>
      <c r="J569" s="184">
        <f>ROUND(I569*H569,2)</f>
        <v>256000</v>
      </c>
      <c r="K569" s="181" t="s">
        <v>132</v>
      </c>
      <c r="L569" s="33"/>
      <c r="M569" s="185" t="s">
        <v>1</v>
      </c>
      <c r="N569" s="186" t="s">
        <v>39</v>
      </c>
      <c r="O569" s="187">
        <v>0</v>
      </c>
      <c r="P569" s="187">
        <f>O569*H569</f>
        <v>0</v>
      </c>
      <c r="Q569" s="187">
        <v>0</v>
      </c>
      <c r="R569" s="187">
        <f>Q569*H569</f>
        <v>0</v>
      </c>
      <c r="S569" s="187">
        <v>0</v>
      </c>
      <c r="T569" s="188">
        <f>S569*H569</f>
        <v>0</v>
      </c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R569" s="189" t="s">
        <v>133</v>
      </c>
      <c r="AT569" s="189" t="s">
        <v>128</v>
      </c>
      <c r="AU569" s="189" t="s">
        <v>84</v>
      </c>
      <c r="AY569" s="14" t="s">
        <v>125</v>
      </c>
      <c r="BE569" s="190">
        <f>IF(N569="základní",J569,0)</f>
        <v>256000</v>
      </c>
      <c r="BF569" s="190">
        <f>IF(N569="snížená",J569,0)</f>
        <v>0</v>
      </c>
      <c r="BG569" s="190">
        <f>IF(N569="zákl. přenesená",J569,0)</f>
        <v>0</v>
      </c>
      <c r="BH569" s="190">
        <f>IF(N569="sníž. přenesená",J569,0)</f>
        <v>0</v>
      </c>
      <c r="BI569" s="190">
        <f>IF(N569="nulová",J569,0)</f>
        <v>0</v>
      </c>
      <c r="BJ569" s="14" t="s">
        <v>82</v>
      </c>
      <c r="BK569" s="190">
        <f>ROUND(I569*H569,2)</f>
        <v>256000</v>
      </c>
      <c r="BL569" s="14" t="s">
        <v>133</v>
      </c>
      <c r="BM569" s="189" t="s">
        <v>948</v>
      </c>
    </row>
    <row r="570" spans="1:65" s="2" customFormat="1" ht="48">
      <c r="A570" s="28"/>
      <c r="B570" s="29"/>
      <c r="C570" s="30"/>
      <c r="D570" s="191" t="s">
        <v>135</v>
      </c>
      <c r="E570" s="30"/>
      <c r="F570" s="192" t="s">
        <v>949</v>
      </c>
      <c r="G570" s="30"/>
      <c r="H570" s="30"/>
      <c r="I570" s="30"/>
      <c r="J570" s="30"/>
      <c r="K570" s="30"/>
      <c r="L570" s="33"/>
      <c r="M570" s="193"/>
      <c r="N570" s="194"/>
      <c r="O570" s="65"/>
      <c r="P570" s="65"/>
      <c r="Q570" s="65"/>
      <c r="R570" s="65"/>
      <c r="S570" s="65"/>
      <c r="T570" s="66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T570" s="14" t="s">
        <v>135</v>
      </c>
      <c r="AU570" s="14" t="s">
        <v>84</v>
      </c>
    </row>
    <row r="571" spans="1:65" s="2" customFormat="1" ht="24.15" customHeight="1">
      <c r="A571" s="28"/>
      <c r="B571" s="29"/>
      <c r="C571" s="179" t="s">
        <v>489</v>
      </c>
      <c r="D571" s="179" t="s">
        <v>128</v>
      </c>
      <c r="E571" s="180" t="s">
        <v>950</v>
      </c>
      <c r="F571" s="181" t="s">
        <v>951</v>
      </c>
      <c r="G571" s="182" t="s">
        <v>147</v>
      </c>
      <c r="H571" s="183">
        <v>1</v>
      </c>
      <c r="I571" s="184">
        <v>26000</v>
      </c>
      <c r="J571" s="184">
        <f>ROUND(I571*H571,2)</f>
        <v>26000</v>
      </c>
      <c r="K571" s="181" t="s">
        <v>132</v>
      </c>
      <c r="L571" s="33"/>
      <c r="M571" s="185" t="s">
        <v>1</v>
      </c>
      <c r="N571" s="186" t="s">
        <v>39</v>
      </c>
      <c r="O571" s="187">
        <v>0</v>
      </c>
      <c r="P571" s="187">
        <f>O571*H571</f>
        <v>0</v>
      </c>
      <c r="Q571" s="187">
        <v>0</v>
      </c>
      <c r="R571" s="187">
        <f>Q571*H571</f>
        <v>0</v>
      </c>
      <c r="S571" s="187">
        <v>0</v>
      </c>
      <c r="T571" s="188">
        <f>S571*H571</f>
        <v>0</v>
      </c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R571" s="189" t="s">
        <v>133</v>
      </c>
      <c r="AT571" s="189" t="s">
        <v>128</v>
      </c>
      <c r="AU571" s="189" t="s">
        <v>84</v>
      </c>
      <c r="AY571" s="14" t="s">
        <v>125</v>
      </c>
      <c r="BE571" s="190">
        <f>IF(N571="základní",J571,0)</f>
        <v>26000</v>
      </c>
      <c r="BF571" s="190">
        <f>IF(N571="snížená",J571,0)</f>
        <v>0</v>
      </c>
      <c r="BG571" s="190">
        <f>IF(N571="zákl. přenesená",J571,0)</f>
        <v>0</v>
      </c>
      <c r="BH571" s="190">
        <f>IF(N571="sníž. přenesená",J571,0)</f>
        <v>0</v>
      </c>
      <c r="BI571" s="190">
        <f>IF(N571="nulová",J571,0)</f>
        <v>0</v>
      </c>
      <c r="BJ571" s="14" t="s">
        <v>82</v>
      </c>
      <c r="BK571" s="190">
        <f>ROUND(I571*H571,2)</f>
        <v>26000</v>
      </c>
      <c r="BL571" s="14" t="s">
        <v>133</v>
      </c>
      <c r="BM571" s="189" t="s">
        <v>952</v>
      </c>
    </row>
    <row r="572" spans="1:65" s="2" customFormat="1" ht="48">
      <c r="A572" s="28"/>
      <c r="B572" s="29"/>
      <c r="C572" s="30"/>
      <c r="D572" s="191" t="s">
        <v>135</v>
      </c>
      <c r="E572" s="30"/>
      <c r="F572" s="192" t="s">
        <v>953</v>
      </c>
      <c r="G572" s="30"/>
      <c r="H572" s="30"/>
      <c r="I572" s="30"/>
      <c r="J572" s="30"/>
      <c r="K572" s="30"/>
      <c r="L572" s="33"/>
      <c r="M572" s="193"/>
      <c r="N572" s="194"/>
      <c r="O572" s="65"/>
      <c r="P572" s="65"/>
      <c r="Q572" s="65"/>
      <c r="R572" s="65"/>
      <c r="S572" s="65"/>
      <c r="T572" s="66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T572" s="14" t="s">
        <v>135</v>
      </c>
      <c r="AU572" s="14" t="s">
        <v>84</v>
      </c>
    </row>
    <row r="573" spans="1:65" s="2" customFormat="1" ht="24.15" customHeight="1">
      <c r="A573" s="28"/>
      <c r="B573" s="29"/>
      <c r="C573" s="179" t="s">
        <v>954</v>
      </c>
      <c r="D573" s="179" t="s">
        <v>128</v>
      </c>
      <c r="E573" s="180" t="s">
        <v>955</v>
      </c>
      <c r="F573" s="181" t="s">
        <v>956</v>
      </c>
      <c r="G573" s="182" t="s">
        <v>147</v>
      </c>
      <c r="H573" s="183">
        <v>1</v>
      </c>
      <c r="I573" s="184">
        <v>26900</v>
      </c>
      <c r="J573" s="184">
        <f>ROUND(I573*H573,2)</f>
        <v>26900</v>
      </c>
      <c r="K573" s="181" t="s">
        <v>132</v>
      </c>
      <c r="L573" s="33"/>
      <c r="M573" s="185" t="s">
        <v>1</v>
      </c>
      <c r="N573" s="186" t="s">
        <v>39</v>
      </c>
      <c r="O573" s="187">
        <v>0</v>
      </c>
      <c r="P573" s="187">
        <f>O573*H573</f>
        <v>0</v>
      </c>
      <c r="Q573" s="187">
        <v>0</v>
      </c>
      <c r="R573" s="187">
        <f>Q573*H573</f>
        <v>0</v>
      </c>
      <c r="S573" s="187">
        <v>0</v>
      </c>
      <c r="T573" s="188">
        <f>S573*H573</f>
        <v>0</v>
      </c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R573" s="189" t="s">
        <v>133</v>
      </c>
      <c r="AT573" s="189" t="s">
        <v>128</v>
      </c>
      <c r="AU573" s="189" t="s">
        <v>84</v>
      </c>
      <c r="AY573" s="14" t="s">
        <v>125</v>
      </c>
      <c r="BE573" s="190">
        <f>IF(N573="základní",J573,0)</f>
        <v>26900</v>
      </c>
      <c r="BF573" s="190">
        <f>IF(N573="snížená",J573,0)</f>
        <v>0</v>
      </c>
      <c r="BG573" s="190">
        <f>IF(N573="zákl. přenesená",J573,0)</f>
        <v>0</v>
      </c>
      <c r="BH573" s="190">
        <f>IF(N573="sníž. přenesená",J573,0)</f>
        <v>0</v>
      </c>
      <c r="BI573" s="190">
        <f>IF(N573="nulová",J573,0)</f>
        <v>0</v>
      </c>
      <c r="BJ573" s="14" t="s">
        <v>82</v>
      </c>
      <c r="BK573" s="190">
        <f>ROUND(I573*H573,2)</f>
        <v>26900</v>
      </c>
      <c r="BL573" s="14" t="s">
        <v>133</v>
      </c>
      <c r="BM573" s="189" t="s">
        <v>957</v>
      </c>
    </row>
    <row r="574" spans="1:65" s="2" customFormat="1" ht="48">
      <c r="A574" s="28"/>
      <c r="B574" s="29"/>
      <c r="C574" s="30"/>
      <c r="D574" s="191" t="s">
        <v>135</v>
      </c>
      <c r="E574" s="30"/>
      <c r="F574" s="192" t="s">
        <v>958</v>
      </c>
      <c r="G574" s="30"/>
      <c r="H574" s="30"/>
      <c r="I574" s="30"/>
      <c r="J574" s="30"/>
      <c r="K574" s="30"/>
      <c r="L574" s="33"/>
      <c r="M574" s="193"/>
      <c r="N574" s="194"/>
      <c r="O574" s="65"/>
      <c r="P574" s="65"/>
      <c r="Q574" s="65"/>
      <c r="R574" s="65"/>
      <c r="S574" s="65"/>
      <c r="T574" s="66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T574" s="14" t="s">
        <v>135</v>
      </c>
      <c r="AU574" s="14" t="s">
        <v>84</v>
      </c>
    </row>
    <row r="575" spans="1:65" s="2" customFormat="1" ht="21.75" customHeight="1">
      <c r="A575" s="28"/>
      <c r="B575" s="29"/>
      <c r="C575" s="179" t="s">
        <v>494</v>
      </c>
      <c r="D575" s="179" t="s">
        <v>128</v>
      </c>
      <c r="E575" s="180" t="s">
        <v>959</v>
      </c>
      <c r="F575" s="181" t="s">
        <v>960</v>
      </c>
      <c r="G575" s="182" t="s">
        <v>147</v>
      </c>
      <c r="H575" s="183">
        <v>10</v>
      </c>
      <c r="I575" s="184">
        <v>18300</v>
      </c>
      <c r="J575" s="184">
        <f>ROUND(I575*H575,2)</f>
        <v>183000</v>
      </c>
      <c r="K575" s="181" t="s">
        <v>132</v>
      </c>
      <c r="L575" s="33"/>
      <c r="M575" s="185" t="s">
        <v>1</v>
      </c>
      <c r="N575" s="186" t="s">
        <v>39</v>
      </c>
      <c r="O575" s="187">
        <v>0</v>
      </c>
      <c r="P575" s="187">
        <f>O575*H575</f>
        <v>0</v>
      </c>
      <c r="Q575" s="187">
        <v>0</v>
      </c>
      <c r="R575" s="187">
        <f>Q575*H575</f>
        <v>0</v>
      </c>
      <c r="S575" s="187">
        <v>0</v>
      </c>
      <c r="T575" s="188">
        <f>S575*H575</f>
        <v>0</v>
      </c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R575" s="189" t="s">
        <v>133</v>
      </c>
      <c r="AT575" s="189" t="s">
        <v>128</v>
      </c>
      <c r="AU575" s="189" t="s">
        <v>84</v>
      </c>
      <c r="AY575" s="14" t="s">
        <v>125</v>
      </c>
      <c r="BE575" s="190">
        <f>IF(N575="základní",J575,0)</f>
        <v>183000</v>
      </c>
      <c r="BF575" s="190">
        <f>IF(N575="snížená",J575,0)</f>
        <v>0</v>
      </c>
      <c r="BG575" s="190">
        <f>IF(N575="zákl. přenesená",J575,0)</f>
        <v>0</v>
      </c>
      <c r="BH575" s="190">
        <f>IF(N575="sníž. přenesená",J575,0)</f>
        <v>0</v>
      </c>
      <c r="BI575" s="190">
        <f>IF(N575="nulová",J575,0)</f>
        <v>0</v>
      </c>
      <c r="BJ575" s="14" t="s">
        <v>82</v>
      </c>
      <c r="BK575" s="190">
        <f>ROUND(I575*H575,2)</f>
        <v>183000</v>
      </c>
      <c r="BL575" s="14" t="s">
        <v>133</v>
      </c>
      <c r="BM575" s="189" t="s">
        <v>961</v>
      </c>
    </row>
    <row r="576" spans="1:65" s="2" customFormat="1" ht="38.4">
      <c r="A576" s="28"/>
      <c r="B576" s="29"/>
      <c r="C576" s="30"/>
      <c r="D576" s="191" t="s">
        <v>135</v>
      </c>
      <c r="E576" s="30"/>
      <c r="F576" s="192" t="s">
        <v>962</v>
      </c>
      <c r="G576" s="30"/>
      <c r="H576" s="30"/>
      <c r="I576" s="30"/>
      <c r="J576" s="30"/>
      <c r="K576" s="30"/>
      <c r="L576" s="33"/>
      <c r="M576" s="193"/>
      <c r="N576" s="194"/>
      <c r="O576" s="65"/>
      <c r="P576" s="65"/>
      <c r="Q576" s="65"/>
      <c r="R576" s="65"/>
      <c r="S576" s="65"/>
      <c r="T576" s="66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T576" s="14" t="s">
        <v>135</v>
      </c>
      <c r="AU576" s="14" t="s">
        <v>84</v>
      </c>
    </row>
    <row r="577" spans="1:65" s="2" customFormat="1" ht="21.75" customHeight="1">
      <c r="A577" s="28"/>
      <c r="B577" s="29"/>
      <c r="C577" s="179" t="s">
        <v>963</v>
      </c>
      <c r="D577" s="179" t="s">
        <v>128</v>
      </c>
      <c r="E577" s="180" t="s">
        <v>964</v>
      </c>
      <c r="F577" s="181" t="s">
        <v>965</v>
      </c>
      <c r="G577" s="182" t="s">
        <v>147</v>
      </c>
      <c r="H577" s="183">
        <v>10</v>
      </c>
      <c r="I577" s="184">
        <v>19900</v>
      </c>
      <c r="J577" s="184">
        <f>ROUND(I577*H577,2)</f>
        <v>199000</v>
      </c>
      <c r="K577" s="181" t="s">
        <v>132</v>
      </c>
      <c r="L577" s="33"/>
      <c r="M577" s="185" t="s">
        <v>1</v>
      </c>
      <c r="N577" s="186" t="s">
        <v>39</v>
      </c>
      <c r="O577" s="187">
        <v>0</v>
      </c>
      <c r="P577" s="187">
        <f>O577*H577</f>
        <v>0</v>
      </c>
      <c r="Q577" s="187">
        <v>0</v>
      </c>
      <c r="R577" s="187">
        <f>Q577*H577</f>
        <v>0</v>
      </c>
      <c r="S577" s="187">
        <v>0</v>
      </c>
      <c r="T577" s="188">
        <f>S577*H577</f>
        <v>0</v>
      </c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R577" s="189" t="s">
        <v>133</v>
      </c>
      <c r="AT577" s="189" t="s">
        <v>128</v>
      </c>
      <c r="AU577" s="189" t="s">
        <v>84</v>
      </c>
      <c r="AY577" s="14" t="s">
        <v>125</v>
      </c>
      <c r="BE577" s="190">
        <f>IF(N577="základní",J577,0)</f>
        <v>199000</v>
      </c>
      <c r="BF577" s="190">
        <f>IF(N577="snížená",J577,0)</f>
        <v>0</v>
      </c>
      <c r="BG577" s="190">
        <f>IF(N577="zákl. přenesená",J577,0)</f>
        <v>0</v>
      </c>
      <c r="BH577" s="190">
        <f>IF(N577="sníž. přenesená",J577,0)</f>
        <v>0</v>
      </c>
      <c r="BI577" s="190">
        <f>IF(N577="nulová",J577,0)</f>
        <v>0</v>
      </c>
      <c r="BJ577" s="14" t="s">
        <v>82</v>
      </c>
      <c r="BK577" s="190">
        <f>ROUND(I577*H577,2)</f>
        <v>199000</v>
      </c>
      <c r="BL577" s="14" t="s">
        <v>133</v>
      </c>
      <c r="BM577" s="189" t="s">
        <v>966</v>
      </c>
    </row>
    <row r="578" spans="1:65" s="2" customFormat="1" ht="38.4">
      <c r="A578" s="28"/>
      <c r="B578" s="29"/>
      <c r="C578" s="30"/>
      <c r="D578" s="191" t="s">
        <v>135</v>
      </c>
      <c r="E578" s="30"/>
      <c r="F578" s="192" t="s">
        <v>967</v>
      </c>
      <c r="G578" s="30"/>
      <c r="H578" s="30"/>
      <c r="I578" s="30"/>
      <c r="J578" s="30"/>
      <c r="K578" s="30"/>
      <c r="L578" s="33"/>
      <c r="M578" s="193"/>
      <c r="N578" s="194"/>
      <c r="O578" s="65"/>
      <c r="P578" s="65"/>
      <c r="Q578" s="65"/>
      <c r="R578" s="65"/>
      <c r="S578" s="65"/>
      <c r="T578" s="66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T578" s="14" t="s">
        <v>135</v>
      </c>
      <c r="AU578" s="14" t="s">
        <v>84</v>
      </c>
    </row>
    <row r="579" spans="1:65" s="2" customFormat="1" ht="21.75" customHeight="1">
      <c r="A579" s="28"/>
      <c r="B579" s="29"/>
      <c r="C579" s="179" t="s">
        <v>498</v>
      </c>
      <c r="D579" s="179" t="s">
        <v>128</v>
      </c>
      <c r="E579" s="180" t="s">
        <v>968</v>
      </c>
      <c r="F579" s="181" t="s">
        <v>969</v>
      </c>
      <c r="G579" s="182" t="s">
        <v>147</v>
      </c>
      <c r="H579" s="183">
        <v>10</v>
      </c>
      <c r="I579" s="184">
        <v>22000</v>
      </c>
      <c r="J579" s="184">
        <f>ROUND(I579*H579,2)</f>
        <v>220000</v>
      </c>
      <c r="K579" s="181" t="s">
        <v>132</v>
      </c>
      <c r="L579" s="33"/>
      <c r="M579" s="185" t="s">
        <v>1</v>
      </c>
      <c r="N579" s="186" t="s">
        <v>39</v>
      </c>
      <c r="O579" s="187">
        <v>0</v>
      </c>
      <c r="P579" s="187">
        <f>O579*H579</f>
        <v>0</v>
      </c>
      <c r="Q579" s="187">
        <v>0</v>
      </c>
      <c r="R579" s="187">
        <f>Q579*H579</f>
        <v>0</v>
      </c>
      <c r="S579" s="187">
        <v>0</v>
      </c>
      <c r="T579" s="188">
        <f>S579*H579</f>
        <v>0</v>
      </c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R579" s="189" t="s">
        <v>133</v>
      </c>
      <c r="AT579" s="189" t="s">
        <v>128</v>
      </c>
      <c r="AU579" s="189" t="s">
        <v>84</v>
      </c>
      <c r="AY579" s="14" t="s">
        <v>125</v>
      </c>
      <c r="BE579" s="190">
        <f>IF(N579="základní",J579,0)</f>
        <v>220000</v>
      </c>
      <c r="BF579" s="190">
        <f>IF(N579="snížená",J579,0)</f>
        <v>0</v>
      </c>
      <c r="BG579" s="190">
        <f>IF(N579="zákl. přenesená",J579,0)</f>
        <v>0</v>
      </c>
      <c r="BH579" s="190">
        <f>IF(N579="sníž. přenesená",J579,0)</f>
        <v>0</v>
      </c>
      <c r="BI579" s="190">
        <f>IF(N579="nulová",J579,0)</f>
        <v>0</v>
      </c>
      <c r="BJ579" s="14" t="s">
        <v>82</v>
      </c>
      <c r="BK579" s="190">
        <f>ROUND(I579*H579,2)</f>
        <v>220000</v>
      </c>
      <c r="BL579" s="14" t="s">
        <v>133</v>
      </c>
      <c r="BM579" s="189" t="s">
        <v>970</v>
      </c>
    </row>
    <row r="580" spans="1:65" s="2" customFormat="1" ht="38.4">
      <c r="A580" s="28"/>
      <c r="B580" s="29"/>
      <c r="C580" s="30"/>
      <c r="D580" s="191" t="s">
        <v>135</v>
      </c>
      <c r="E580" s="30"/>
      <c r="F580" s="192" t="s">
        <v>971</v>
      </c>
      <c r="G580" s="30"/>
      <c r="H580" s="30"/>
      <c r="I580" s="30"/>
      <c r="J580" s="30"/>
      <c r="K580" s="30"/>
      <c r="L580" s="33"/>
      <c r="M580" s="193"/>
      <c r="N580" s="194"/>
      <c r="O580" s="65"/>
      <c r="P580" s="65"/>
      <c r="Q580" s="65"/>
      <c r="R580" s="65"/>
      <c r="S580" s="65"/>
      <c r="T580" s="66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T580" s="14" t="s">
        <v>135</v>
      </c>
      <c r="AU580" s="14" t="s">
        <v>84</v>
      </c>
    </row>
    <row r="581" spans="1:65" s="2" customFormat="1" ht="21.75" customHeight="1">
      <c r="A581" s="28"/>
      <c r="B581" s="29"/>
      <c r="C581" s="179" t="s">
        <v>972</v>
      </c>
      <c r="D581" s="179" t="s">
        <v>128</v>
      </c>
      <c r="E581" s="180" t="s">
        <v>973</v>
      </c>
      <c r="F581" s="181" t="s">
        <v>974</v>
      </c>
      <c r="G581" s="182" t="s">
        <v>147</v>
      </c>
      <c r="H581" s="183">
        <v>15</v>
      </c>
      <c r="I581" s="184">
        <v>22800</v>
      </c>
      <c r="J581" s="184">
        <f>ROUND(I581*H581,2)</f>
        <v>342000</v>
      </c>
      <c r="K581" s="181" t="s">
        <v>132</v>
      </c>
      <c r="L581" s="33"/>
      <c r="M581" s="185" t="s">
        <v>1</v>
      </c>
      <c r="N581" s="186" t="s">
        <v>39</v>
      </c>
      <c r="O581" s="187">
        <v>0</v>
      </c>
      <c r="P581" s="187">
        <f>O581*H581</f>
        <v>0</v>
      </c>
      <c r="Q581" s="187">
        <v>0</v>
      </c>
      <c r="R581" s="187">
        <f>Q581*H581</f>
        <v>0</v>
      </c>
      <c r="S581" s="187">
        <v>0</v>
      </c>
      <c r="T581" s="188">
        <f>S581*H581</f>
        <v>0</v>
      </c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R581" s="189" t="s">
        <v>133</v>
      </c>
      <c r="AT581" s="189" t="s">
        <v>128</v>
      </c>
      <c r="AU581" s="189" t="s">
        <v>84</v>
      </c>
      <c r="AY581" s="14" t="s">
        <v>125</v>
      </c>
      <c r="BE581" s="190">
        <f>IF(N581="základní",J581,0)</f>
        <v>342000</v>
      </c>
      <c r="BF581" s="190">
        <f>IF(N581="snížená",J581,0)</f>
        <v>0</v>
      </c>
      <c r="BG581" s="190">
        <f>IF(N581="zákl. přenesená",J581,0)</f>
        <v>0</v>
      </c>
      <c r="BH581" s="190">
        <f>IF(N581="sníž. přenesená",J581,0)</f>
        <v>0</v>
      </c>
      <c r="BI581" s="190">
        <f>IF(N581="nulová",J581,0)</f>
        <v>0</v>
      </c>
      <c r="BJ581" s="14" t="s">
        <v>82</v>
      </c>
      <c r="BK581" s="190">
        <f>ROUND(I581*H581,2)</f>
        <v>342000</v>
      </c>
      <c r="BL581" s="14" t="s">
        <v>133</v>
      </c>
      <c r="BM581" s="189" t="s">
        <v>975</v>
      </c>
    </row>
    <row r="582" spans="1:65" s="2" customFormat="1" ht="38.4">
      <c r="A582" s="28"/>
      <c r="B582" s="29"/>
      <c r="C582" s="30"/>
      <c r="D582" s="191" t="s">
        <v>135</v>
      </c>
      <c r="E582" s="30"/>
      <c r="F582" s="192" t="s">
        <v>976</v>
      </c>
      <c r="G582" s="30"/>
      <c r="H582" s="30"/>
      <c r="I582" s="30"/>
      <c r="J582" s="30"/>
      <c r="K582" s="30"/>
      <c r="L582" s="33"/>
      <c r="M582" s="193"/>
      <c r="N582" s="194"/>
      <c r="O582" s="65"/>
      <c r="P582" s="65"/>
      <c r="Q582" s="65"/>
      <c r="R582" s="65"/>
      <c r="S582" s="65"/>
      <c r="T582" s="66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T582" s="14" t="s">
        <v>135</v>
      </c>
      <c r="AU582" s="14" t="s">
        <v>84</v>
      </c>
    </row>
    <row r="583" spans="1:65" s="2" customFormat="1" ht="21.75" customHeight="1">
      <c r="A583" s="28"/>
      <c r="B583" s="29"/>
      <c r="C583" s="179" t="s">
        <v>503</v>
      </c>
      <c r="D583" s="179" t="s">
        <v>128</v>
      </c>
      <c r="E583" s="180" t="s">
        <v>977</v>
      </c>
      <c r="F583" s="181" t="s">
        <v>978</v>
      </c>
      <c r="G583" s="182" t="s">
        <v>147</v>
      </c>
      <c r="H583" s="183">
        <v>15</v>
      </c>
      <c r="I583" s="184">
        <v>24000</v>
      </c>
      <c r="J583" s="184">
        <f>ROUND(I583*H583,2)</f>
        <v>360000</v>
      </c>
      <c r="K583" s="181" t="s">
        <v>132</v>
      </c>
      <c r="L583" s="33"/>
      <c r="M583" s="185" t="s">
        <v>1</v>
      </c>
      <c r="N583" s="186" t="s">
        <v>39</v>
      </c>
      <c r="O583" s="187">
        <v>0</v>
      </c>
      <c r="P583" s="187">
        <f>O583*H583</f>
        <v>0</v>
      </c>
      <c r="Q583" s="187">
        <v>0</v>
      </c>
      <c r="R583" s="187">
        <f>Q583*H583</f>
        <v>0</v>
      </c>
      <c r="S583" s="187">
        <v>0</v>
      </c>
      <c r="T583" s="188">
        <f>S583*H583</f>
        <v>0</v>
      </c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R583" s="189" t="s">
        <v>133</v>
      </c>
      <c r="AT583" s="189" t="s">
        <v>128</v>
      </c>
      <c r="AU583" s="189" t="s">
        <v>84</v>
      </c>
      <c r="AY583" s="14" t="s">
        <v>125</v>
      </c>
      <c r="BE583" s="190">
        <f>IF(N583="základní",J583,0)</f>
        <v>360000</v>
      </c>
      <c r="BF583" s="190">
        <f>IF(N583="snížená",J583,0)</f>
        <v>0</v>
      </c>
      <c r="BG583" s="190">
        <f>IF(N583="zákl. přenesená",J583,0)</f>
        <v>0</v>
      </c>
      <c r="BH583" s="190">
        <f>IF(N583="sníž. přenesená",J583,0)</f>
        <v>0</v>
      </c>
      <c r="BI583" s="190">
        <f>IF(N583="nulová",J583,0)</f>
        <v>0</v>
      </c>
      <c r="BJ583" s="14" t="s">
        <v>82</v>
      </c>
      <c r="BK583" s="190">
        <f>ROUND(I583*H583,2)</f>
        <v>360000</v>
      </c>
      <c r="BL583" s="14" t="s">
        <v>133</v>
      </c>
      <c r="BM583" s="189" t="s">
        <v>979</v>
      </c>
    </row>
    <row r="584" spans="1:65" s="2" customFormat="1" ht="38.4">
      <c r="A584" s="28"/>
      <c r="B584" s="29"/>
      <c r="C584" s="30"/>
      <c r="D584" s="191" t="s">
        <v>135</v>
      </c>
      <c r="E584" s="30"/>
      <c r="F584" s="192" t="s">
        <v>980</v>
      </c>
      <c r="G584" s="30"/>
      <c r="H584" s="30"/>
      <c r="I584" s="30"/>
      <c r="J584" s="30"/>
      <c r="K584" s="30"/>
      <c r="L584" s="33"/>
      <c r="M584" s="193"/>
      <c r="N584" s="194"/>
      <c r="O584" s="65"/>
      <c r="P584" s="65"/>
      <c r="Q584" s="65"/>
      <c r="R584" s="65"/>
      <c r="S584" s="65"/>
      <c r="T584" s="66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T584" s="14" t="s">
        <v>135</v>
      </c>
      <c r="AU584" s="14" t="s">
        <v>84</v>
      </c>
    </row>
    <row r="585" spans="1:65" s="2" customFormat="1" ht="21.75" customHeight="1">
      <c r="A585" s="28"/>
      <c r="B585" s="29"/>
      <c r="C585" s="179" t="s">
        <v>981</v>
      </c>
      <c r="D585" s="179" t="s">
        <v>128</v>
      </c>
      <c r="E585" s="180" t="s">
        <v>982</v>
      </c>
      <c r="F585" s="181" t="s">
        <v>983</v>
      </c>
      <c r="G585" s="182" t="s">
        <v>147</v>
      </c>
      <c r="H585" s="183">
        <v>15</v>
      </c>
      <c r="I585" s="184">
        <v>25600</v>
      </c>
      <c r="J585" s="184">
        <f>ROUND(I585*H585,2)</f>
        <v>384000</v>
      </c>
      <c r="K585" s="181" t="s">
        <v>132</v>
      </c>
      <c r="L585" s="33"/>
      <c r="M585" s="185" t="s">
        <v>1</v>
      </c>
      <c r="N585" s="186" t="s">
        <v>39</v>
      </c>
      <c r="O585" s="187">
        <v>0</v>
      </c>
      <c r="P585" s="187">
        <f>O585*H585</f>
        <v>0</v>
      </c>
      <c r="Q585" s="187">
        <v>0</v>
      </c>
      <c r="R585" s="187">
        <f>Q585*H585</f>
        <v>0</v>
      </c>
      <c r="S585" s="187">
        <v>0</v>
      </c>
      <c r="T585" s="188">
        <f>S585*H585</f>
        <v>0</v>
      </c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R585" s="189" t="s">
        <v>133</v>
      </c>
      <c r="AT585" s="189" t="s">
        <v>128</v>
      </c>
      <c r="AU585" s="189" t="s">
        <v>84</v>
      </c>
      <c r="AY585" s="14" t="s">
        <v>125</v>
      </c>
      <c r="BE585" s="190">
        <f>IF(N585="základní",J585,0)</f>
        <v>384000</v>
      </c>
      <c r="BF585" s="190">
        <f>IF(N585="snížená",J585,0)</f>
        <v>0</v>
      </c>
      <c r="BG585" s="190">
        <f>IF(N585="zákl. přenesená",J585,0)</f>
        <v>0</v>
      </c>
      <c r="BH585" s="190">
        <f>IF(N585="sníž. přenesená",J585,0)</f>
        <v>0</v>
      </c>
      <c r="BI585" s="190">
        <f>IF(N585="nulová",J585,0)</f>
        <v>0</v>
      </c>
      <c r="BJ585" s="14" t="s">
        <v>82</v>
      </c>
      <c r="BK585" s="190">
        <f>ROUND(I585*H585,2)</f>
        <v>384000</v>
      </c>
      <c r="BL585" s="14" t="s">
        <v>133</v>
      </c>
      <c r="BM585" s="189" t="s">
        <v>984</v>
      </c>
    </row>
    <row r="586" spans="1:65" s="2" customFormat="1" ht="38.4">
      <c r="A586" s="28"/>
      <c r="B586" s="29"/>
      <c r="C586" s="30"/>
      <c r="D586" s="191" t="s">
        <v>135</v>
      </c>
      <c r="E586" s="30"/>
      <c r="F586" s="192" t="s">
        <v>985</v>
      </c>
      <c r="G586" s="30"/>
      <c r="H586" s="30"/>
      <c r="I586" s="30"/>
      <c r="J586" s="30"/>
      <c r="K586" s="30"/>
      <c r="L586" s="33"/>
      <c r="M586" s="193"/>
      <c r="N586" s="194"/>
      <c r="O586" s="65"/>
      <c r="P586" s="65"/>
      <c r="Q586" s="65"/>
      <c r="R586" s="65"/>
      <c r="S586" s="65"/>
      <c r="T586" s="66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T586" s="14" t="s">
        <v>135</v>
      </c>
      <c r="AU586" s="14" t="s">
        <v>84</v>
      </c>
    </row>
    <row r="587" spans="1:65" s="2" customFormat="1" ht="16.5" customHeight="1">
      <c r="A587" s="28"/>
      <c r="B587" s="29"/>
      <c r="C587" s="179" t="s">
        <v>507</v>
      </c>
      <c r="D587" s="179" t="s">
        <v>128</v>
      </c>
      <c r="E587" s="180" t="s">
        <v>986</v>
      </c>
      <c r="F587" s="181" t="s">
        <v>987</v>
      </c>
      <c r="G587" s="182" t="s">
        <v>147</v>
      </c>
      <c r="H587" s="183">
        <v>1</v>
      </c>
      <c r="I587" s="184">
        <v>26000</v>
      </c>
      <c r="J587" s="184">
        <f>ROUND(I587*H587,2)</f>
        <v>26000</v>
      </c>
      <c r="K587" s="181" t="s">
        <v>132</v>
      </c>
      <c r="L587" s="33"/>
      <c r="M587" s="185" t="s">
        <v>1</v>
      </c>
      <c r="N587" s="186" t="s">
        <v>39</v>
      </c>
      <c r="O587" s="187">
        <v>0</v>
      </c>
      <c r="P587" s="187">
        <f>O587*H587</f>
        <v>0</v>
      </c>
      <c r="Q587" s="187">
        <v>0</v>
      </c>
      <c r="R587" s="187">
        <f>Q587*H587</f>
        <v>0</v>
      </c>
      <c r="S587" s="187">
        <v>0</v>
      </c>
      <c r="T587" s="188">
        <f>S587*H587</f>
        <v>0</v>
      </c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R587" s="189" t="s">
        <v>133</v>
      </c>
      <c r="AT587" s="189" t="s">
        <v>128</v>
      </c>
      <c r="AU587" s="189" t="s">
        <v>84</v>
      </c>
      <c r="AY587" s="14" t="s">
        <v>125</v>
      </c>
      <c r="BE587" s="190">
        <f>IF(N587="základní",J587,0)</f>
        <v>26000</v>
      </c>
      <c r="BF587" s="190">
        <f>IF(N587="snížená",J587,0)</f>
        <v>0</v>
      </c>
      <c r="BG587" s="190">
        <f>IF(N587="zákl. přenesená",J587,0)</f>
        <v>0</v>
      </c>
      <c r="BH587" s="190">
        <f>IF(N587="sníž. přenesená",J587,0)</f>
        <v>0</v>
      </c>
      <c r="BI587" s="190">
        <f>IF(N587="nulová",J587,0)</f>
        <v>0</v>
      </c>
      <c r="BJ587" s="14" t="s">
        <v>82</v>
      </c>
      <c r="BK587" s="190">
        <f>ROUND(I587*H587,2)</f>
        <v>26000</v>
      </c>
      <c r="BL587" s="14" t="s">
        <v>133</v>
      </c>
      <c r="BM587" s="189" t="s">
        <v>988</v>
      </c>
    </row>
    <row r="588" spans="1:65" s="2" customFormat="1" ht="38.4">
      <c r="A588" s="28"/>
      <c r="B588" s="29"/>
      <c r="C588" s="30"/>
      <c r="D588" s="191" t="s">
        <v>135</v>
      </c>
      <c r="E588" s="30"/>
      <c r="F588" s="192" t="s">
        <v>989</v>
      </c>
      <c r="G588" s="30"/>
      <c r="H588" s="30"/>
      <c r="I588" s="30"/>
      <c r="J588" s="30"/>
      <c r="K588" s="30"/>
      <c r="L588" s="33"/>
      <c r="M588" s="193"/>
      <c r="N588" s="194"/>
      <c r="O588" s="65"/>
      <c r="P588" s="65"/>
      <c r="Q588" s="65"/>
      <c r="R588" s="65"/>
      <c r="S588" s="65"/>
      <c r="T588" s="66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T588" s="14" t="s">
        <v>135</v>
      </c>
      <c r="AU588" s="14" t="s">
        <v>84</v>
      </c>
    </row>
    <row r="589" spans="1:65" s="2" customFormat="1" ht="21.75" customHeight="1">
      <c r="A589" s="28"/>
      <c r="B589" s="29"/>
      <c r="C589" s="179" t="s">
        <v>990</v>
      </c>
      <c r="D589" s="179" t="s">
        <v>128</v>
      </c>
      <c r="E589" s="180" t="s">
        <v>991</v>
      </c>
      <c r="F589" s="181" t="s">
        <v>992</v>
      </c>
      <c r="G589" s="182" t="s">
        <v>147</v>
      </c>
      <c r="H589" s="183">
        <v>1</v>
      </c>
      <c r="I589" s="184">
        <v>26900</v>
      </c>
      <c r="J589" s="184">
        <f>ROUND(I589*H589,2)</f>
        <v>26900</v>
      </c>
      <c r="K589" s="181" t="s">
        <v>132</v>
      </c>
      <c r="L589" s="33"/>
      <c r="M589" s="185" t="s">
        <v>1</v>
      </c>
      <c r="N589" s="186" t="s">
        <v>39</v>
      </c>
      <c r="O589" s="187">
        <v>0</v>
      </c>
      <c r="P589" s="187">
        <f>O589*H589</f>
        <v>0</v>
      </c>
      <c r="Q589" s="187">
        <v>0</v>
      </c>
      <c r="R589" s="187">
        <f>Q589*H589</f>
        <v>0</v>
      </c>
      <c r="S589" s="187">
        <v>0</v>
      </c>
      <c r="T589" s="188">
        <f>S589*H589</f>
        <v>0</v>
      </c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R589" s="189" t="s">
        <v>133</v>
      </c>
      <c r="AT589" s="189" t="s">
        <v>128</v>
      </c>
      <c r="AU589" s="189" t="s">
        <v>84</v>
      </c>
      <c r="AY589" s="14" t="s">
        <v>125</v>
      </c>
      <c r="BE589" s="190">
        <f>IF(N589="základní",J589,0)</f>
        <v>26900</v>
      </c>
      <c r="BF589" s="190">
        <f>IF(N589="snížená",J589,0)</f>
        <v>0</v>
      </c>
      <c r="BG589" s="190">
        <f>IF(N589="zákl. přenesená",J589,0)</f>
        <v>0</v>
      </c>
      <c r="BH589" s="190">
        <f>IF(N589="sníž. přenesená",J589,0)</f>
        <v>0</v>
      </c>
      <c r="BI589" s="190">
        <f>IF(N589="nulová",J589,0)</f>
        <v>0</v>
      </c>
      <c r="BJ589" s="14" t="s">
        <v>82</v>
      </c>
      <c r="BK589" s="190">
        <f>ROUND(I589*H589,2)</f>
        <v>26900</v>
      </c>
      <c r="BL589" s="14" t="s">
        <v>133</v>
      </c>
      <c r="BM589" s="189" t="s">
        <v>993</v>
      </c>
    </row>
    <row r="590" spans="1:65" s="2" customFormat="1" ht="38.4">
      <c r="A590" s="28"/>
      <c r="B590" s="29"/>
      <c r="C590" s="30"/>
      <c r="D590" s="191" t="s">
        <v>135</v>
      </c>
      <c r="E590" s="30"/>
      <c r="F590" s="192" t="s">
        <v>994</v>
      </c>
      <c r="G590" s="30"/>
      <c r="H590" s="30"/>
      <c r="I590" s="30"/>
      <c r="J590" s="30"/>
      <c r="K590" s="30"/>
      <c r="L590" s="33"/>
      <c r="M590" s="193"/>
      <c r="N590" s="194"/>
      <c r="O590" s="65"/>
      <c r="P590" s="65"/>
      <c r="Q590" s="65"/>
      <c r="R590" s="65"/>
      <c r="S590" s="65"/>
      <c r="T590" s="66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T590" s="14" t="s">
        <v>135</v>
      </c>
      <c r="AU590" s="14" t="s">
        <v>84</v>
      </c>
    </row>
    <row r="591" spans="1:65" s="2" customFormat="1" ht="21.75" customHeight="1">
      <c r="A591" s="28"/>
      <c r="B591" s="29"/>
      <c r="C591" s="179" t="s">
        <v>512</v>
      </c>
      <c r="D591" s="179" t="s">
        <v>128</v>
      </c>
      <c r="E591" s="180" t="s">
        <v>995</v>
      </c>
      <c r="F591" s="181" t="s">
        <v>996</v>
      </c>
      <c r="G591" s="182" t="s">
        <v>147</v>
      </c>
      <c r="H591" s="183">
        <v>1</v>
      </c>
      <c r="I591" s="184">
        <v>27700</v>
      </c>
      <c r="J591" s="184">
        <f>ROUND(I591*H591,2)</f>
        <v>27700</v>
      </c>
      <c r="K591" s="181" t="s">
        <v>132</v>
      </c>
      <c r="L591" s="33"/>
      <c r="M591" s="185" t="s">
        <v>1</v>
      </c>
      <c r="N591" s="186" t="s">
        <v>39</v>
      </c>
      <c r="O591" s="187">
        <v>0</v>
      </c>
      <c r="P591" s="187">
        <f>O591*H591</f>
        <v>0</v>
      </c>
      <c r="Q591" s="187">
        <v>0</v>
      </c>
      <c r="R591" s="187">
        <f>Q591*H591</f>
        <v>0</v>
      </c>
      <c r="S591" s="187">
        <v>0</v>
      </c>
      <c r="T591" s="188">
        <f>S591*H591</f>
        <v>0</v>
      </c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R591" s="189" t="s">
        <v>133</v>
      </c>
      <c r="AT591" s="189" t="s">
        <v>128</v>
      </c>
      <c r="AU591" s="189" t="s">
        <v>84</v>
      </c>
      <c r="AY591" s="14" t="s">
        <v>125</v>
      </c>
      <c r="BE591" s="190">
        <f>IF(N591="základní",J591,0)</f>
        <v>27700</v>
      </c>
      <c r="BF591" s="190">
        <f>IF(N591="snížená",J591,0)</f>
        <v>0</v>
      </c>
      <c r="BG591" s="190">
        <f>IF(N591="zákl. přenesená",J591,0)</f>
        <v>0</v>
      </c>
      <c r="BH591" s="190">
        <f>IF(N591="sníž. přenesená",J591,0)</f>
        <v>0</v>
      </c>
      <c r="BI591" s="190">
        <f>IF(N591="nulová",J591,0)</f>
        <v>0</v>
      </c>
      <c r="BJ591" s="14" t="s">
        <v>82</v>
      </c>
      <c r="BK591" s="190">
        <f>ROUND(I591*H591,2)</f>
        <v>27700</v>
      </c>
      <c r="BL591" s="14" t="s">
        <v>133</v>
      </c>
      <c r="BM591" s="189" t="s">
        <v>997</v>
      </c>
    </row>
    <row r="592" spans="1:65" s="2" customFormat="1" ht="38.4">
      <c r="A592" s="28"/>
      <c r="B592" s="29"/>
      <c r="C592" s="30"/>
      <c r="D592" s="191" t="s">
        <v>135</v>
      </c>
      <c r="E592" s="30"/>
      <c r="F592" s="192" t="s">
        <v>998</v>
      </c>
      <c r="G592" s="30"/>
      <c r="H592" s="30"/>
      <c r="I592" s="30"/>
      <c r="J592" s="30"/>
      <c r="K592" s="30"/>
      <c r="L592" s="33"/>
      <c r="M592" s="193"/>
      <c r="N592" s="194"/>
      <c r="O592" s="65"/>
      <c r="P592" s="65"/>
      <c r="Q592" s="65"/>
      <c r="R592" s="65"/>
      <c r="S592" s="65"/>
      <c r="T592" s="66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T592" s="14" t="s">
        <v>135</v>
      </c>
      <c r="AU592" s="14" t="s">
        <v>84</v>
      </c>
    </row>
    <row r="593" spans="1:65" s="2" customFormat="1" ht="21.75" customHeight="1">
      <c r="A593" s="28"/>
      <c r="B593" s="29"/>
      <c r="C593" s="179" t="s">
        <v>999</v>
      </c>
      <c r="D593" s="179" t="s">
        <v>128</v>
      </c>
      <c r="E593" s="180" t="s">
        <v>1000</v>
      </c>
      <c r="F593" s="181" t="s">
        <v>1001</v>
      </c>
      <c r="G593" s="182" t="s">
        <v>147</v>
      </c>
      <c r="H593" s="183">
        <v>10</v>
      </c>
      <c r="I593" s="184">
        <v>20700</v>
      </c>
      <c r="J593" s="184">
        <f>ROUND(I593*H593,2)</f>
        <v>207000</v>
      </c>
      <c r="K593" s="181" t="s">
        <v>132</v>
      </c>
      <c r="L593" s="33"/>
      <c r="M593" s="185" t="s">
        <v>1</v>
      </c>
      <c r="N593" s="186" t="s">
        <v>39</v>
      </c>
      <c r="O593" s="187">
        <v>0</v>
      </c>
      <c r="P593" s="187">
        <f>O593*H593</f>
        <v>0</v>
      </c>
      <c r="Q593" s="187">
        <v>0</v>
      </c>
      <c r="R593" s="187">
        <f>Q593*H593</f>
        <v>0</v>
      </c>
      <c r="S593" s="187">
        <v>0</v>
      </c>
      <c r="T593" s="188">
        <f>S593*H593</f>
        <v>0</v>
      </c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R593" s="189" t="s">
        <v>133</v>
      </c>
      <c r="AT593" s="189" t="s">
        <v>128</v>
      </c>
      <c r="AU593" s="189" t="s">
        <v>84</v>
      </c>
      <c r="AY593" s="14" t="s">
        <v>125</v>
      </c>
      <c r="BE593" s="190">
        <f>IF(N593="základní",J593,0)</f>
        <v>207000</v>
      </c>
      <c r="BF593" s="190">
        <f>IF(N593="snížená",J593,0)</f>
        <v>0</v>
      </c>
      <c r="BG593" s="190">
        <f>IF(N593="zákl. přenesená",J593,0)</f>
        <v>0</v>
      </c>
      <c r="BH593" s="190">
        <f>IF(N593="sníž. přenesená",J593,0)</f>
        <v>0</v>
      </c>
      <c r="BI593" s="190">
        <f>IF(N593="nulová",J593,0)</f>
        <v>0</v>
      </c>
      <c r="BJ593" s="14" t="s">
        <v>82</v>
      </c>
      <c r="BK593" s="190">
        <f>ROUND(I593*H593,2)</f>
        <v>207000</v>
      </c>
      <c r="BL593" s="14" t="s">
        <v>133</v>
      </c>
      <c r="BM593" s="189" t="s">
        <v>1002</v>
      </c>
    </row>
    <row r="594" spans="1:65" s="2" customFormat="1" ht="38.4">
      <c r="A594" s="28"/>
      <c r="B594" s="29"/>
      <c r="C594" s="30"/>
      <c r="D594" s="191" t="s">
        <v>135</v>
      </c>
      <c r="E594" s="30"/>
      <c r="F594" s="192" t="s">
        <v>1003</v>
      </c>
      <c r="G594" s="30"/>
      <c r="H594" s="30"/>
      <c r="I594" s="30"/>
      <c r="J594" s="30"/>
      <c r="K594" s="30"/>
      <c r="L594" s="33"/>
      <c r="M594" s="193"/>
      <c r="N594" s="194"/>
      <c r="O594" s="65"/>
      <c r="P594" s="65"/>
      <c r="Q594" s="65"/>
      <c r="R594" s="65"/>
      <c r="S594" s="65"/>
      <c r="T594" s="66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T594" s="14" t="s">
        <v>135</v>
      </c>
      <c r="AU594" s="14" t="s">
        <v>84</v>
      </c>
    </row>
    <row r="595" spans="1:65" s="2" customFormat="1" ht="21.75" customHeight="1">
      <c r="A595" s="28"/>
      <c r="B595" s="29"/>
      <c r="C595" s="179" t="s">
        <v>517</v>
      </c>
      <c r="D595" s="179" t="s">
        <v>128</v>
      </c>
      <c r="E595" s="180" t="s">
        <v>1004</v>
      </c>
      <c r="F595" s="181" t="s">
        <v>1005</v>
      </c>
      <c r="G595" s="182" t="s">
        <v>147</v>
      </c>
      <c r="H595" s="183">
        <v>10</v>
      </c>
      <c r="I595" s="184">
        <v>22500</v>
      </c>
      <c r="J595" s="184">
        <f>ROUND(I595*H595,2)</f>
        <v>225000</v>
      </c>
      <c r="K595" s="181" t="s">
        <v>132</v>
      </c>
      <c r="L595" s="33"/>
      <c r="M595" s="185" t="s">
        <v>1</v>
      </c>
      <c r="N595" s="186" t="s">
        <v>39</v>
      </c>
      <c r="O595" s="187">
        <v>0</v>
      </c>
      <c r="P595" s="187">
        <f>O595*H595</f>
        <v>0</v>
      </c>
      <c r="Q595" s="187">
        <v>0</v>
      </c>
      <c r="R595" s="187">
        <f>Q595*H595</f>
        <v>0</v>
      </c>
      <c r="S595" s="187">
        <v>0</v>
      </c>
      <c r="T595" s="188">
        <f>S595*H595</f>
        <v>0</v>
      </c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R595" s="189" t="s">
        <v>133</v>
      </c>
      <c r="AT595" s="189" t="s">
        <v>128</v>
      </c>
      <c r="AU595" s="189" t="s">
        <v>84</v>
      </c>
      <c r="AY595" s="14" t="s">
        <v>125</v>
      </c>
      <c r="BE595" s="190">
        <f>IF(N595="základní",J595,0)</f>
        <v>225000</v>
      </c>
      <c r="BF595" s="190">
        <f>IF(N595="snížená",J595,0)</f>
        <v>0</v>
      </c>
      <c r="BG595" s="190">
        <f>IF(N595="zákl. přenesená",J595,0)</f>
        <v>0</v>
      </c>
      <c r="BH595" s="190">
        <f>IF(N595="sníž. přenesená",J595,0)</f>
        <v>0</v>
      </c>
      <c r="BI595" s="190">
        <f>IF(N595="nulová",J595,0)</f>
        <v>0</v>
      </c>
      <c r="BJ595" s="14" t="s">
        <v>82</v>
      </c>
      <c r="BK595" s="190">
        <f>ROUND(I595*H595,2)</f>
        <v>225000</v>
      </c>
      <c r="BL595" s="14" t="s">
        <v>133</v>
      </c>
      <c r="BM595" s="189" t="s">
        <v>1006</v>
      </c>
    </row>
    <row r="596" spans="1:65" s="2" customFormat="1" ht="38.4">
      <c r="A596" s="28"/>
      <c r="B596" s="29"/>
      <c r="C596" s="30"/>
      <c r="D596" s="191" t="s">
        <v>135</v>
      </c>
      <c r="E596" s="30"/>
      <c r="F596" s="192" t="s">
        <v>1007</v>
      </c>
      <c r="G596" s="30"/>
      <c r="H596" s="30"/>
      <c r="I596" s="30"/>
      <c r="J596" s="30"/>
      <c r="K596" s="30"/>
      <c r="L596" s="33"/>
      <c r="M596" s="193"/>
      <c r="N596" s="194"/>
      <c r="O596" s="65"/>
      <c r="P596" s="65"/>
      <c r="Q596" s="65"/>
      <c r="R596" s="65"/>
      <c r="S596" s="65"/>
      <c r="T596" s="66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T596" s="14" t="s">
        <v>135</v>
      </c>
      <c r="AU596" s="14" t="s">
        <v>84</v>
      </c>
    </row>
    <row r="597" spans="1:65" s="2" customFormat="1" ht="21.75" customHeight="1">
      <c r="A597" s="28"/>
      <c r="B597" s="29"/>
      <c r="C597" s="179" t="s">
        <v>1008</v>
      </c>
      <c r="D597" s="179" t="s">
        <v>128</v>
      </c>
      <c r="E597" s="180" t="s">
        <v>1009</v>
      </c>
      <c r="F597" s="181" t="s">
        <v>1010</v>
      </c>
      <c r="G597" s="182" t="s">
        <v>147</v>
      </c>
      <c r="H597" s="183">
        <v>10</v>
      </c>
      <c r="I597" s="184">
        <v>24800</v>
      </c>
      <c r="J597" s="184">
        <f>ROUND(I597*H597,2)</f>
        <v>248000</v>
      </c>
      <c r="K597" s="181" t="s">
        <v>132</v>
      </c>
      <c r="L597" s="33"/>
      <c r="M597" s="185" t="s">
        <v>1</v>
      </c>
      <c r="N597" s="186" t="s">
        <v>39</v>
      </c>
      <c r="O597" s="187">
        <v>0</v>
      </c>
      <c r="P597" s="187">
        <f>O597*H597</f>
        <v>0</v>
      </c>
      <c r="Q597" s="187">
        <v>0</v>
      </c>
      <c r="R597" s="187">
        <f>Q597*H597</f>
        <v>0</v>
      </c>
      <c r="S597" s="187">
        <v>0</v>
      </c>
      <c r="T597" s="188">
        <f>S597*H597</f>
        <v>0</v>
      </c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R597" s="189" t="s">
        <v>133</v>
      </c>
      <c r="AT597" s="189" t="s">
        <v>128</v>
      </c>
      <c r="AU597" s="189" t="s">
        <v>84</v>
      </c>
      <c r="AY597" s="14" t="s">
        <v>125</v>
      </c>
      <c r="BE597" s="190">
        <f>IF(N597="základní",J597,0)</f>
        <v>248000</v>
      </c>
      <c r="BF597" s="190">
        <f>IF(N597="snížená",J597,0)</f>
        <v>0</v>
      </c>
      <c r="BG597" s="190">
        <f>IF(N597="zákl. přenesená",J597,0)</f>
        <v>0</v>
      </c>
      <c r="BH597" s="190">
        <f>IF(N597="sníž. přenesená",J597,0)</f>
        <v>0</v>
      </c>
      <c r="BI597" s="190">
        <f>IF(N597="nulová",J597,0)</f>
        <v>0</v>
      </c>
      <c r="BJ597" s="14" t="s">
        <v>82</v>
      </c>
      <c r="BK597" s="190">
        <f>ROUND(I597*H597,2)</f>
        <v>248000</v>
      </c>
      <c r="BL597" s="14" t="s">
        <v>133</v>
      </c>
      <c r="BM597" s="189" t="s">
        <v>1011</v>
      </c>
    </row>
    <row r="598" spans="1:65" s="2" customFormat="1" ht="38.4">
      <c r="A598" s="28"/>
      <c r="B598" s="29"/>
      <c r="C598" s="30"/>
      <c r="D598" s="191" t="s">
        <v>135</v>
      </c>
      <c r="E598" s="30"/>
      <c r="F598" s="192" t="s">
        <v>1012</v>
      </c>
      <c r="G598" s="30"/>
      <c r="H598" s="30"/>
      <c r="I598" s="30"/>
      <c r="J598" s="30"/>
      <c r="K598" s="30"/>
      <c r="L598" s="33"/>
      <c r="M598" s="193"/>
      <c r="N598" s="194"/>
      <c r="O598" s="65"/>
      <c r="P598" s="65"/>
      <c r="Q598" s="65"/>
      <c r="R598" s="65"/>
      <c r="S598" s="65"/>
      <c r="T598" s="66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T598" s="14" t="s">
        <v>135</v>
      </c>
      <c r="AU598" s="14" t="s">
        <v>84</v>
      </c>
    </row>
    <row r="599" spans="1:65" s="2" customFormat="1" ht="21.75" customHeight="1">
      <c r="A599" s="28"/>
      <c r="B599" s="29"/>
      <c r="C599" s="179" t="s">
        <v>522</v>
      </c>
      <c r="D599" s="179" t="s">
        <v>128</v>
      </c>
      <c r="E599" s="180" t="s">
        <v>1013</v>
      </c>
      <c r="F599" s="181" t="s">
        <v>1014</v>
      </c>
      <c r="G599" s="182" t="s">
        <v>147</v>
      </c>
      <c r="H599" s="183">
        <v>20</v>
      </c>
      <c r="I599" s="184">
        <v>25700</v>
      </c>
      <c r="J599" s="184">
        <f>ROUND(I599*H599,2)</f>
        <v>514000</v>
      </c>
      <c r="K599" s="181" t="s">
        <v>132</v>
      </c>
      <c r="L599" s="33"/>
      <c r="M599" s="185" t="s">
        <v>1</v>
      </c>
      <c r="N599" s="186" t="s">
        <v>39</v>
      </c>
      <c r="O599" s="187">
        <v>0</v>
      </c>
      <c r="P599" s="187">
        <f>O599*H599</f>
        <v>0</v>
      </c>
      <c r="Q599" s="187">
        <v>0</v>
      </c>
      <c r="R599" s="187">
        <f>Q599*H599</f>
        <v>0</v>
      </c>
      <c r="S599" s="187">
        <v>0</v>
      </c>
      <c r="T599" s="188">
        <f>S599*H599</f>
        <v>0</v>
      </c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R599" s="189" t="s">
        <v>133</v>
      </c>
      <c r="AT599" s="189" t="s">
        <v>128</v>
      </c>
      <c r="AU599" s="189" t="s">
        <v>84</v>
      </c>
      <c r="AY599" s="14" t="s">
        <v>125</v>
      </c>
      <c r="BE599" s="190">
        <f>IF(N599="základní",J599,0)</f>
        <v>514000</v>
      </c>
      <c r="BF599" s="190">
        <f>IF(N599="snížená",J599,0)</f>
        <v>0</v>
      </c>
      <c r="BG599" s="190">
        <f>IF(N599="zákl. přenesená",J599,0)</f>
        <v>0</v>
      </c>
      <c r="BH599" s="190">
        <f>IF(N599="sníž. přenesená",J599,0)</f>
        <v>0</v>
      </c>
      <c r="BI599" s="190">
        <f>IF(N599="nulová",J599,0)</f>
        <v>0</v>
      </c>
      <c r="BJ599" s="14" t="s">
        <v>82</v>
      </c>
      <c r="BK599" s="190">
        <f>ROUND(I599*H599,2)</f>
        <v>514000</v>
      </c>
      <c r="BL599" s="14" t="s">
        <v>133</v>
      </c>
      <c r="BM599" s="189" t="s">
        <v>1015</v>
      </c>
    </row>
    <row r="600" spans="1:65" s="2" customFormat="1" ht="38.4">
      <c r="A600" s="28"/>
      <c r="B600" s="29"/>
      <c r="C600" s="30"/>
      <c r="D600" s="191" t="s">
        <v>135</v>
      </c>
      <c r="E600" s="30"/>
      <c r="F600" s="192" t="s">
        <v>1016</v>
      </c>
      <c r="G600" s="30"/>
      <c r="H600" s="30"/>
      <c r="I600" s="30"/>
      <c r="J600" s="30"/>
      <c r="K600" s="30"/>
      <c r="L600" s="33"/>
      <c r="M600" s="193"/>
      <c r="N600" s="194"/>
      <c r="O600" s="65"/>
      <c r="P600" s="65"/>
      <c r="Q600" s="65"/>
      <c r="R600" s="65"/>
      <c r="S600" s="65"/>
      <c r="T600" s="66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T600" s="14" t="s">
        <v>135</v>
      </c>
      <c r="AU600" s="14" t="s">
        <v>84</v>
      </c>
    </row>
    <row r="601" spans="1:65" s="2" customFormat="1" ht="21.75" customHeight="1">
      <c r="A601" s="28"/>
      <c r="B601" s="29"/>
      <c r="C601" s="179" t="s">
        <v>1017</v>
      </c>
      <c r="D601" s="179" t="s">
        <v>128</v>
      </c>
      <c r="E601" s="180" t="s">
        <v>1018</v>
      </c>
      <c r="F601" s="181" t="s">
        <v>1019</v>
      </c>
      <c r="G601" s="182" t="s">
        <v>147</v>
      </c>
      <c r="H601" s="183">
        <v>20</v>
      </c>
      <c r="I601" s="184">
        <v>27100</v>
      </c>
      <c r="J601" s="184">
        <f>ROUND(I601*H601,2)</f>
        <v>542000</v>
      </c>
      <c r="K601" s="181" t="s">
        <v>132</v>
      </c>
      <c r="L601" s="33"/>
      <c r="M601" s="185" t="s">
        <v>1</v>
      </c>
      <c r="N601" s="186" t="s">
        <v>39</v>
      </c>
      <c r="O601" s="187">
        <v>0</v>
      </c>
      <c r="P601" s="187">
        <f>O601*H601</f>
        <v>0</v>
      </c>
      <c r="Q601" s="187">
        <v>0</v>
      </c>
      <c r="R601" s="187">
        <f>Q601*H601</f>
        <v>0</v>
      </c>
      <c r="S601" s="187">
        <v>0</v>
      </c>
      <c r="T601" s="188">
        <f>S601*H601</f>
        <v>0</v>
      </c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R601" s="189" t="s">
        <v>133</v>
      </c>
      <c r="AT601" s="189" t="s">
        <v>128</v>
      </c>
      <c r="AU601" s="189" t="s">
        <v>84</v>
      </c>
      <c r="AY601" s="14" t="s">
        <v>125</v>
      </c>
      <c r="BE601" s="190">
        <f>IF(N601="základní",J601,0)</f>
        <v>542000</v>
      </c>
      <c r="BF601" s="190">
        <f>IF(N601="snížená",J601,0)</f>
        <v>0</v>
      </c>
      <c r="BG601" s="190">
        <f>IF(N601="zákl. přenesená",J601,0)</f>
        <v>0</v>
      </c>
      <c r="BH601" s="190">
        <f>IF(N601="sníž. přenesená",J601,0)</f>
        <v>0</v>
      </c>
      <c r="BI601" s="190">
        <f>IF(N601="nulová",J601,0)</f>
        <v>0</v>
      </c>
      <c r="BJ601" s="14" t="s">
        <v>82</v>
      </c>
      <c r="BK601" s="190">
        <f>ROUND(I601*H601,2)</f>
        <v>542000</v>
      </c>
      <c r="BL601" s="14" t="s">
        <v>133</v>
      </c>
      <c r="BM601" s="189" t="s">
        <v>1020</v>
      </c>
    </row>
    <row r="602" spans="1:65" s="2" customFormat="1" ht="38.4">
      <c r="A602" s="28"/>
      <c r="B602" s="29"/>
      <c r="C602" s="30"/>
      <c r="D602" s="191" t="s">
        <v>135</v>
      </c>
      <c r="E602" s="30"/>
      <c r="F602" s="192" t="s">
        <v>1021</v>
      </c>
      <c r="G602" s="30"/>
      <c r="H602" s="30"/>
      <c r="I602" s="30"/>
      <c r="J602" s="30"/>
      <c r="K602" s="30"/>
      <c r="L602" s="33"/>
      <c r="M602" s="193"/>
      <c r="N602" s="194"/>
      <c r="O602" s="65"/>
      <c r="P602" s="65"/>
      <c r="Q602" s="65"/>
      <c r="R602" s="65"/>
      <c r="S602" s="65"/>
      <c r="T602" s="66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T602" s="14" t="s">
        <v>135</v>
      </c>
      <c r="AU602" s="14" t="s">
        <v>84</v>
      </c>
    </row>
    <row r="603" spans="1:65" s="2" customFormat="1" ht="21.75" customHeight="1">
      <c r="A603" s="28"/>
      <c r="B603" s="29"/>
      <c r="C603" s="179" t="s">
        <v>527</v>
      </c>
      <c r="D603" s="179" t="s">
        <v>128</v>
      </c>
      <c r="E603" s="180" t="s">
        <v>1022</v>
      </c>
      <c r="F603" s="181" t="s">
        <v>1023</v>
      </c>
      <c r="G603" s="182" t="s">
        <v>147</v>
      </c>
      <c r="H603" s="183">
        <v>20</v>
      </c>
      <c r="I603" s="184">
        <v>29000</v>
      </c>
      <c r="J603" s="184">
        <f>ROUND(I603*H603,2)</f>
        <v>580000</v>
      </c>
      <c r="K603" s="181" t="s">
        <v>132</v>
      </c>
      <c r="L603" s="33"/>
      <c r="M603" s="185" t="s">
        <v>1</v>
      </c>
      <c r="N603" s="186" t="s">
        <v>39</v>
      </c>
      <c r="O603" s="187">
        <v>0</v>
      </c>
      <c r="P603" s="187">
        <f>O603*H603</f>
        <v>0</v>
      </c>
      <c r="Q603" s="187">
        <v>0</v>
      </c>
      <c r="R603" s="187">
        <f>Q603*H603</f>
        <v>0</v>
      </c>
      <c r="S603" s="187">
        <v>0</v>
      </c>
      <c r="T603" s="188">
        <f>S603*H603</f>
        <v>0</v>
      </c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R603" s="189" t="s">
        <v>133</v>
      </c>
      <c r="AT603" s="189" t="s">
        <v>128</v>
      </c>
      <c r="AU603" s="189" t="s">
        <v>84</v>
      </c>
      <c r="AY603" s="14" t="s">
        <v>125</v>
      </c>
      <c r="BE603" s="190">
        <f>IF(N603="základní",J603,0)</f>
        <v>580000</v>
      </c>
      <c r="BF603" s="190">
        <f>IF(N603="snížená",J603,0)</f>
        <v>0</v>
      </c>
      <c r="BG603" s="190">
        <f>IF(N603="zákl. přenesená",J603,0)</f>
        <v>0</v>
      </c>
      <c r="BH603" s="190">
        <f>IF(N603="sníž. přenesená",J603,0)</f>
        <v>0</v>
      </c>
      <c r="BI603" s="190">
        <f>IF(N603="nulová",J603,0)</f>
        <v>0</v>
      </c>
      <c r="BJ603" s="14" t="s">
        <v>82</v>
      </c>
      <c r="BK603" s="190">
        <f>ROUND(I603*H603,2)</f>
        <v>580000</v>
      </c>
      <c r="BL603" s="14" t="s">
        <v>133</v>
      </c>
      <c r="BM603" s="189" t="s">
        <v>1024</v>
      </c>
    </row>
    <row r="604" spans="1:65" s="2" customFormat="1" ht="38.4">
      <c r="A604" s="28"/>
      <c r="B604" s="29"/>
      <c r="C604" s="30"/>
      <c r="D604" s="191" t="s">
        <v>135</v>
      </c>
      <c r="E604" s="30"/>
      <c r="F604" s="192" t="s">
        <v>1025</v>
      </c>
      <c r="G604" s="30"/>
      <c r="H604" s="30"/>
      <c r="I604" s="30"/>
      <c r="J604" s="30"/>
      <c r="K604" s="30"/>
      <c r="L604" s="33"/>
      <c r="M604" s="193"/>
      <c r="N604" s="194"/>
      <c r="O604" s="65"/>
      <c r="P604" s="65"/>
      <c r="Q604" s="65"/>
      <c r="R604" s="65"/>
      <c r="S604" s="65"/>
      <c r="T604" s="66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T604" s="14" t="s">
        <v>135</v>
      </c>
      <c r="AU604" s="14" t="s">
        <v>84</v>
      </c>
    </row>
    <row r="605" spans="1:65" s="2" customFormat="1" ht="21.75" customHeight="1">
      <c r="A605" s="28"/>
      <c r="B605" s="29"/>
      <c r="C605" s="179" t="s">
        <v>1026</v>
      </c>
      <c r="D605" s="179" t="s">
        <v>128</v>
      </c>
      <c r="E605" s="180" t="s">
        <v>1027</v>
      </c>
      <c r="F605" s="181" t="s">
        <v>1028</v>
      </c>
      <c r="G605" s="182" t="s">
        <v>147</v>
      </c>
      <c r="H605" s="183">
        <v>1</v>
      </c>
      <c r="I605" s="184">
        <v>29400</v>
      </c>
      <c r="J605" s="184">
        <f>ROUND(I605*H605,2)</f>
        <v>29400</v>
      </c>
      <c r="K605" s="181" t="s">
        <v>132</v>
      </c>
      <c r="L605" s="33"/>
      <c r="M605" s="185" t="s">
        <v>1</v>
      </c>
      <c r="N605" s="186" t="s">
        <v>39</v>
      </c>
      <c r="O605" s="187">
        <v>0</v>
      </c>
      <c r="P605" s="187">
        <f>O605*H605</f>
        <v>0</v>
      </c>
      <c r="Q605" s="187">
        <v>0</v>
      </c>
      <c r="R605" s="187">
        <f>Q605*H605</f>
        <v>0</v>
      </c>
      <c r="S605" s="187">
        <v>0</v>
      </c>
      <c r="T605" s="188">
        <f>S605*H605</f>
        <v>0</v>
      </c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R605" s="189" t="s">
        <v>133</v>
      </c>
      <c r="AT605" s="189" t="s">
        <v>128</v>
      </c>
      <c r="AU605" s="189" t="s">
        <v>84</v>
      </c>
      <c r="AY605" s="14" t="s">
        <v>125</v>
      </c>
      <c r="BE605" s="190">
        <f>IF(N605="základní",J605,0)</f>
        <v>29400</v>
      </c>
      <c r="BF605" s="190">
        <f>IF(N605="snížená",J605,0)</f>
        <v>0</v>
      </c>
      <c r="BG605" s="190">
        <f>IF(N605="zákl. přenesená",J605,0)</f>
        <v>0</v>
      </c>
      <c r="BH605" s="190">
        <f>IF(N605="sníž. přenesená",J605,0)</f>
        <v>0</v>
      </c>
      <c r="BI605" s="190">
        <f>IF(N605="nulová",J605,0)</f>
        <v>0</v>
      </c>
      <c r="BJ605" s="14" t="s">
        <v>82</v>
      </c>
      <c r="BK605" s="190">
        <f>ROUND(I605*H605,2)</f>
        <v>29400</v>
      </c>
      <c r="BL605" s="14" t="s">
        <v>133</v>
      </c>
      <c r="BM605" s="189" t="s">
        <v>1029</v>
      </c>
    </row>
    <row r="606" spans="1:65" s="2" customFormat="1" ht="38.4">
      <c r="A606" s="28"/>
      <c r="B606" s="29"/>
      <c r="C606" s="30"/>
      <c r="D606" s="191" t="s">
        <v>135</v>
      </c>
      <c r="E606" s="30"/>
      <c r="F606" s="192" t="s">
        <v>1030</v>
      </c>
      <c r="G606" s="30"/>
      <c r="H606" s="30"/>
      <c r="I606" s="30"/>
      <c r="J606" s="30"/>
      <c r="K606" s="30"/>
      <c r="L606" s="33"/>
      <c r="M606" s="193"/>
      <c r="N606" s="194"/>
      <c r="O606" s="65"/>
      <c r="P606" s="65"/>
      <c r="Q606" s="65"/>
      <c r="R606" s="65"/>
      <c r="S606" s="65"/>
      <c r="T606" s="66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T606" s="14" t="s">
        <v>135</v>
      </c>
      <c r="AU606" s="14" t="s">
        <v>84</v>
      </c>
    </row>
    <row r="607" spans="1:65" s="2" customFormat="1" ht="21.75" customHeight="1">
      <c r="A607" s="28"/>
      <c r="B607" s="29"/>
      <c r="C607" s="179" t="s">
        <v>532</v>
      </c>
      <c r="D607" s="179" t="s">
        <v>128</v>
      </c>
      <c r="E607" s="180" t="s">
        <v>1031</v>
      </c>
      <c r="F607" s="181" t="s">
        <v>1032</v>
      </c>
      <c r="G607" s="182" t="s">
        <v>147</v>
      </c>
      <c r="H607" s="183">
        <v>1</v>
      </c>
      <c r="I607" s="184">
        <v>30300</v>
      </c>
      <c r="J607" s="184">
        <f>ROUND(I607*H607,2)</f>
        <v>30300</v>
      </c>
      <c r="K607" s="181" t="s">
        <v>132</v>
      </c>
      <c r="L607" s="33"/>
      <c r="M607" s="185" t="s">
        <v>1</v>
      </c>
      <c r="N607" s="186" t="s">
        <v>39</v>
      </c>
      <c r="O607" s="187">
        <v>0</v>
      </c>
      <c r="P607" s="187">
        <f>O607*H607</f>
        <v>0</v>
      </c>
      <c r="Q607" s="187">
        <v>0</v>
      </c>
      <c r="R607" s="187">
        <f>Q607*H607</f>
        <v>0</v>
      </c>
      <c r="S607" s="187">
        <v>0</v>
      </c>
      <c r="T607" s="188">
        <f>S607*H607</f>
        <v>0</v>
      </c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R607" s="189" t="s">
        <v>133</v>
      </c>
      <c r="AT607" s="189" t="s">
        <v>128</v>
      </c>
      <c r="AU607" s="189" t="s">
        <v>84</v>
      </c>
      <c r="AY607" s="14" t="s">
        <v>125</v>
      </c>
      <c r="BE607" s="190">
        <f>IF(N607="základní",J607,0)</f>
        <v>30300</v>
      </c>
      <c r="BF607" s="190">
        <f>IF(N607="snížená",J607,0)</f>
        <v>0</v>
      </c>
      <c r="BG607" s="190">
        <f>IF(N607="zákl. přenesená",J607,0)</f>
        <v>0</v>
      </c>
      <c r="BH607" s="190">
        <f>IF(N607="sníž. přenesená",J607,0)</f>
        <v>0</v>
      </c>
      <c r="BI607" s="190">
        <f>IF(N607="nulová",J607,0)</f>
        <v>0</v>
      </c>
      <c r="BJ607" s="14" t="s">
        <v>82</v>
      </c>
      <c r="BK607" s="190">
        <f>ROUND(I607*H607,2)</f>
        <v>30300</v>
      </c>
      <c r="BL607" s="14" t="s">
        <v>133</v>
      </c>
      <c r="BM607" s="189" t="s">
        <v>1033</v>
      </c>
    </row>
    <row r="608" spans="1:65" s="2" customFormat="1" ht="38.4">
      <c r="A608" s="28"/>
      <c r="B608" s="29"/>
      <c r="C608" s="30"/>
      <c r="D608" s="191" t="s">
        <v>135</v>
      </c>
      <c r="E608" s="30"/>
      <c r="F608" s="192" t="s">
        <v>1034</v>
      </c>
      <c r="G608" s="30"/>
      <c r="H608" s="30"/>
      <c r="I608" s="30"/>
      <c r="J608" s="30"/>
      <c r="K608" s="30"/>
      <c r="L608" s="33"/>
      <c r="M608" s="193"/>
      <c r="N608" s="194"/>
      <c r="O608" s="65"/>
      <c r="P608" s="65"/>
      <c r="Q608" s="65"/>
      <c r="R608" s="65"/>
      <c r="S608" s="65"/>
      <c r="T608" s="66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T608" s="14" t="s">
        <v>135</v>
      </c>
      <c r="AU608" s="14" t="s">
        <v>84</v>
      </c>
    </row>
    <row r="609" spans="1:65" s="2" customFormat="1" ht="21.75" customHeight="1">
      <c r="A609" s="28"/>
      <c r="B609" s="29"/>
      <c r="C609" s="179" t="s">
        <v>1035</v>
      </c>
      <c r="D609" s="179" t="s">
        <v>128</v>
      </c>
      <c r="E609" s="180" t="s">
        <v>1036</v>
      </c>
      <c r="F609" s="181" t="s">
        <v>1037</v>
      </c>
      <c r="G609" s="182" t="s">
        <v>147</v>
      </c>
      <c r="H609" s="183">
        <v>1</v>
      </c>
      <c r="I609" s="184">
        <v>31300</v>
      </c>
      <c r="J609" s="184">
        <f>ROUND(I609*H609,2)</f>
        <v>31300</v>
      </c>
      <c r="K609" s="181" t="s">
        <v>132</v>
      </c>
      <c r="L609" s="33"/>
      <c r="M609" s="185" t="s">
        <v>1</v>
      </c>
      <c r="N609" s="186" t="s">
        <v>39</v>
      </c>
      <c r="O609" s="187">
        <v>0</v>
      </c>
      <c r="P609" s="187">
        <f>O609*H609</f>
        <v>0</v>
      </c>
      <c r="Q609" s="187">
        <v>0</v>
      </c>
      <c r="R609" s="187">
        <f>Q609*H609</f>
        <v>0</v>
      </c>
      <c r="S609" s="187">
        <v>0</v>
      </c>
      <c r="T609" s="188">
        <f>S609*H609</f>
        <v>0</v>
      </c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R609" s="189" t="s">
        <v>133</v>
      </c>
      <c r="AT609" s="189" t="s">
        <v>128</v>
      </c>
      <c r="AU609" s="189" t="s">
        <v>84</v>
      </c>
      <c r="AY609" s="14" t="s">
        <v>125</v>
      </c>
      <c r="BE609" s="190">
        <f>IF(N609="základní",J609,0)</f>
        <v>31300</v>
      </c>
      <c r="BF609" s="190">
        <f>IF(N609="snížená",J609,0)</f>
        <v>0</v>
      </c>
      <c r="BG609" s="190">
        <f>IF(N609="zákl. přenesená",J609,0)</f>
        <v>0</v>
      </c>
      <c r="BH609" s="190">
        <f>IF(N609="sníž. přenesená",J609,0)</f>
        <v>0</v>
      </c>
      <c r="BI609" s="190">
        <f>IF(N609="nulová",J609,0)</f>
        <v>0</v>
      </c>
      <c r="BJ609" s="14" t="s">
        <v>82</v>
      </c>
      <c r="BK609" s="190">
        <f>ROUND(I609*H609,2)</f>
        <v>31300</v>
      </c>
      <c r="BL609" s="14" t="s">
        <v>133</v>
      </c>
      <c r="BM609" s="189" t="s">
        <v>1038</v>
      </c>
    </row>
    <row r="610" spans="1:65" s="2" customFormat="1" ht="38.4">
      <c r="A610" s="28"/>
      <c r="B610" s="29"/>
      <c r="C610" s="30"/>
      <c r="D610" s="191" t="s">
        <v>135</v>
      </c>
      <c r="E610" s="30"/>
      <c r="F610" s="192" t="s">
        <v>1039</v>
      </c>
      <c r="G610" s="30"/>
      <c r="H610" s="30"/>
      <c r="I610" s="30"/>
      <c r="J610" s="30"/>
      <c r="K610" s="30"/>
      <c r="L610" s="33"/>
      <c r="M610" s="193"/>
      <c r="N610" s="194"/>
      <c r="O610" s="65"/>
      <c r="P610" s="65"/>
      <c r="Q610" s="65"/>
      <c r="R610" s="65"/>
      <c r="S610" s="65"/>
      <c r="T610" s="66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T610" s="14" t="s">
        <v>135</v>
      </c>
      <c r="AU610" s="14" t="s">
        <v>84</v>
      </c>
    </row>
    <row r="611" spans="1:65" s="2" customFormat="1" ht="16.5" customHeight="1">
      <c r="A611" s="28"/>
      <c r="B611" s="29"/>
      <c r="C611" s="179" t="s">
        <v>537</v>
      </c>
      <c r="D611" s="179" t="s">
        <v>128</v>
      </c>
      <c r="E611" s="180" t="s">
        <v>1040</v>
      </c>
      <c r="F611" s="181" t="s">
        <v>1041</v>
      </c>
      <c r="G611" s="182" t="s">
        <v>147</v>
      </c>
      <c r="H611" s="183">
        <v>15</v>
      </c>
      <c r="I611" s="184">
        <v>25200</v>
      </c>
      <c r="J611" s="184">
        <f>ROUND(I611*H611,2)</f>
        <v>378000</v>
      </c>
      <c r="K611" s="181" t="s">
        <v>132</v>
      </c>
      <c r="L611" s="33"/>
      <c r="M611" s="185" t="s">
        <v>1</v>
      </c>
      <c r="N611" s="186" t="s">
        <v>39</v>
      </c>
      <c r="O611" s="187">
        <v>0</v>
      </c>
      <c r="P611" s="187">
        <f>O611*H611</f>
        <v>0</v>
      </c>
      <c r="Q611" s="187">
        <v>0</v>
      </c>
      <c r="R611" s="187">
        <f>Q611*H611</f>
        <v>0</v>
      </c>
      <c r="S611" s="187">
        <v>0</v>
      </c>
      <c r="T611" s="188">
        <f>S611*H611</f>
        <v>0</v>
      </c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R611" s="189" t="s">
        <v>133</v>
      </c>
      <c r="AT611" s="189" t="s">
        <v>128</v>
      </c>
      <c r="AU611" s="189" t="s">
        <v>84</v>
      </c>
      <c r="AY611" s="14" t="s">
        <v>125</v>
      </c>
      <c r="BE611" s="190">
        <f>IF(N611="základní",J611,0)</f>
        <v>378000</v>
      </c>
      <c r="BF611" s="190">
        <f>IF(N611="snížená",J611,0)</f>
        <v>0</v>
      </c>
      <c r="BG611" s="190">
        <f>IF(N611="zákl. přenesená",J611,0)</f>
        <v>0</v>
      </c>
      <c r="BH611" s="190">
        <f>IF(N611="sníž. přenesená",J611,0)</f>
        <v>0</v>
      </c>
      <c r="BI611" s="190">
        <f>IF(N611="nulová",J611,0)</f>
        <v>0</v>
      </c>
      <c r="BJ611" s="14" t="s">
        <v>82</v>
      </c>
      <c r="BK611" s="190">
        <f>ROUND(I611*H611,2)</f>
        <v>378000</v>
      </c>
      <c r="BL611" s="14" t="s">
        <v>133</v>
      </c>
      <c r="BM611" s="189" t="s">
        <v>1042</v>
      </c>
    </row>
    <row r="612" spans="1:65" s="2" customFormat="1" ht="38.4">
      <c r="A612" s="28"/>
      <c r="B612" s="29"/>
      <c r="C612" s="30"/>
      <c r="D612" s="191" t="s">
        <v>135</v>
      </c>
      <c r="E612" s="30"/>
      <c r="F612" s="192" t="s">
        <v>1043</v>
      </c>
      <c r="G612" s="30"/>
      <c r="H612" s="30"/>
      <c r="I612" s="30"/>
      <c r="J612" s="30"/>
      <c r="K612" s="30"/>
      <c r="L612" s="33"/>
      <c r="M612" s="193"/>
      <c r="N612" s="194"/>
      <c r="O612" s="65"/>
      <c r="P612" s="65"/>
      <c r="Q612" s="65"/>
      <c r="R612" s="65"/>
      <c r="S612" s="65"/>
      <c r="T612" s="66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T612" s="14" t="s">
        <v>135</v>
      </c>
      <c r="AU612" s="14" t="s">
        <v>84</v>
      </c>
    </row>
    <row r="613" spans="1:65" s="2" customFormat="1" ht="16.5" customHeight="1">
      <c r="A613" s="28"/>
      <c r="B613" s="29"/>
      <c r="C613" s="179" t="s">
        <v>1044</v>
      </c>
      <c r="D613" s="179" t="s">
        <v>128</v>
      </c>
      <c r="E613" s="180" t="s">
        <v>1045</v>
      </c>
      <c r="F613" s="181" t="s">
        <v>1046</v>
      </c>
      <c r="G613" s="182" t="s">
        <v>147</v>
      </c>
      <c r="H613" s="183">
        <v>15</v>
      </c>
      <c r="I613" s="184">
        <v>26600</v>
      </c>
      <c r="J613" s="184">
        <f>ROUND(I613*H613,2)</f>
        <v>399000</v>
      </c>
      <c r="K613" s="181" t="s">
        <v>132</v>
      </c>
      <c r="L613" s="33"/>
      <c r="M613" s="185" t="s">
        <v>1</v>
      </c>
      <c r="N613" s="186" t="s">
        <v>39</v>
      </c>
      <c r="O613" s="187">
        <v>0</v>
      </c>
      <c r="P613" s="187">
        <f>O613*H613</f>
        <v>0</v>
      </c>
      <c r="Q613" s="187">
        <v>0</v>
      </c>
      <c r="R613" s="187">
        <f>Q613*H613</f>
        <v>0</v>
      </c>
      <c r="S613" s="187">
        <v>0</v>
      </c>
      <c r="T613" s="188">
        <f>S613*H613</f>
        <v>0</v>
      </c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R613" s="189" t="s">
        <v>133</v>
      </c>
      <c r="AT613" s="189" t="s">
        <v>128</v>
      </c>
      <c r="AU613" s="189" t="s">
        <v>84</v>
      </c>
      <c r="AY613" s="14" t="s">
        <v>125</v>
      </c>
      <c r="BE613" s="190">
        <f>IF(N613="základní",J613,0)</f>
        <v>399000</v>
      </c>
      <c r="BF613" s="190">
        <f>IF(N613="snížená",J613,0)</f>
        <v>0</v>
      </c>
      <c r="BG613" s="190">
        <f>IF(N613="zákl. přenesená",J613,0)</f>
        <v>0</v>
      </c>
      <c r="BH613" s="190">
        <f>IF(N613="sníž. přenesená",J613,0)</f>
        <v>0</v>
      </c>
      <c r="BI613" s="190">
        <f>IF(N613="nulová",J613,0)</f>
        <v>0</v>
      </c>
      <c r="BJ613" s="14" t="s">
        <v>82</v>
      </c>
      <c r="BK613" s="190">
        <f>ROUND(I613*H613,2)</f>
        <v>399000</v>
      </c>
      <c r="BL613" s="14" t="s">
        <v>133</v>
      </c>
      <c r="BM613" s="189" t="s">
        <v>1047</v>
      </c>
    </row>
    <row r="614" spans="1:65" s="2" customFormat="1" ht="38.4">
      <c r="A614" s="28"/>
      <c r="B614" s="29"/>
      <c r="C614" s="30"/>
      <c r="D614" s="191" t="s">
        <v>135</v>
      </c>
      <c r="E614" s="30"/>
      <c r="F614" s="192" t="s">
        <v>1048</v>
      </c>
      <c r="G614" s="30"/>
      <c r="H614" s="30"/>
      <c r="I614" s="30"/>
      <c r="J614" s="30"/>
      <c r="K614" s="30"/>
      <c r="L614" s="33"/>
      <c r="M614" s="193"/>
      <c r="N614" s="194"/>
      <c r="O614" s="65"/>
      <c r="P614" s="65"/>
      <c r="Q614" s="65"/>
      <c r="R614" s="65"/>
      <c r="S614" s="65"/>
      <c r="T614" s="66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T614" s="14" t="s">
        <v>135</v>
      </c>
      <c r="AU614" s="14" t="s">
        <v>84</v>
      </c>
    </row>
    <row r="615" spans="1:65" s="2" customFormat="1" ht="16.5" customHeight="1">
      <c r="A615" s="28"/>
      <c r="B615" s="29"/>
      <c r="C615" s="179" t="s">
        <v>542</v>
      </c>
      <c r="D615" s="179" t="s">
        <v>128</v>
      </c>
      <c r="E615" s="180" t="s">
        <v>1049</v>
      </c>
      <c r="F615" s="181" t="s">
        <v>1050</v>
      </c>
      <c r="G615" s="182" t="s">
        <v>147</v>
      </c>
      <c r="H615" s="183">
        <v>15</v>
      </c>
      <c r="I615" s="184">
        <v>28400</v>
      </c>
      <c r="J615" s="184">
        <f>ROUND(I615*H615,2)</f>
        <v>426000</v>
      </c>
      <c r="K615" s="181" t="s">
        <v>132</v>
      </c>
      <c r="L615" s="33"/>
      <c r="M615" s="185" t="s">
        <v>1</v>
      </c>
      <c r="N615" s="186" t="s">
        <v>39</v>
      </c>
      <c r="O615" s="187">
        <v>0</v>
      </c>
      <c r="P615" s="187">
        <f>O615*H615</f>
        <v>0</v>
      </c>
      <c r="Q615" s="187">
        <v>0</v>
      </c>
      <c r="R615" s="187">
        <f>Q615*H615</f>
        <v>0</v>
      </c>
      <c r="S615" s="187">
        <v>0</v>
      </c>
      <c r="T615" s="188">
        <f>S615*H615</f>
        <v>0</v>
      </c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R615" s="189" t="s">
        <v>133</v>
      </c>
      <c r="AT615" s="189" t="s">
        <v>128</v>
      </c>
      <c r="AU615" s="189" t="s">
        <v>84</v>
      </c>
      <c r="AY615" s="14" t="s">
        <v>125</v>
      </c>
      <c r="BE615" s="190">
        <f>IF(N615="základní",J615,0)</f>
        <v>426000</v>
      </c>
      <c r="BF615" s="190">
        <f>IF(N615="snížená",J615,0)</f>
        <v>0</v>
      </c>
      <c r="BG615" s="190">
        <f>IF(N615="zákl. přenesená",J615,0)</f>
        <v>0</v>
      </c>
      <c r="BH615" s="190">
        <f>IF(N615="sníž. přenesená",J615,0)</f>
        <v>0</v>
      </c>
      <c r="BI615" s="190">
        <f>IF(N615="nulová",J615,0)</f>
        <v>0</v>
      </c>
      <c r="BJ615" s="14" t="s">
        <v>82</v>
      </c>
      <c r="BK615" s="190">
        <f>ROUND(I615*H615,2)</f>
        <v>426000</v>
      </c>
      <c r="BL615" s="14" t="s">
        <v>133</v>
      </c>
      <c r="BM615" s="189" t="s">
        <v>1051</v>
      </c>
    </row>
    <row r="616" spans="1:65" s="2" customFormat="1" ht="38.4">
      <c r="A616" s="28"/>
      <c r="B616" s="29"/>
      <c r="C616" s="30"/>
      <c r="D616" s="191" t="s">
        <v>135</v>
      </c>
      <c r="E616" s="30"/>
      <c r="F616" s="192" t="s">
        <v>1052</v>
      </c>
      <c r="G616" s="30"/>
      <c r="H616" s="30"/>
      <c r="I616" s="30"/>
      <c r="J616" s="30"/>
      <c r="K616" s="30"/>
      <c r="L616" s="33"/>
      <c r="M616" s="193"/>
      <c r="N616" s="194"/>
      <c r="O616" s="65"/>
      <c r="P616" s="65"/>
      <c r="Q616" s="65"/>
      <c r="R616" s="65"/>
      <c r="S616" s="65"/>
      <c r="T616" s="66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T616" s="14" t="s">
        <v>135</v>
      </c>
      <c r="AU616" s="14" t="s">
        <v>84</v>
      </c>
    </row>
    <row r="617" spans="1:65" s="2" customFormat="1" ht="16.5" customHeight="1">
      <c r="A617" s="28"/>
      <c r="B617" s="29"/>
      <c r="C617" s="179" t="s">
        <v>1053</v>
      </c>
      <c r="D617" s="179" t="s">
        <v>128</v>
      </c>
      <c r="E617" s="180" t="s">
        <v>1054</v>
      </c>
      <c r="F617" s="181" t="s">
        <v>1055</v>
      </c>
      <c r="G617" s="182" t="s">
        <v>147</v>
      </c>
      <c r="H617" s="183">
        <v>2</v>
      </c>
      <c r="I617" s="184">
        <v>1590</v>
      </c>
      <c r="J617" s="184">
        <f>ROUND(I617*H617,2)</f>
        <v>3180</v>
      </c>
      <c r="K617" s="181" t="s">
        <v>132</v>
      </c>
      <c r="L617" s="33"/>
      <c r="M617" s="185" t="s">
        <v>1</v>
      </c>
      <c r="N617" s="186" t="s">
        <v>39</v>
      </c>
      <c r="O617" s="187">
        <v>0</v>
      </c>
      <c r="P617" s="187">
        <f>O617*H617</f>
        <v>0</v>
      </c>
      <c r="Q617" s="187">
        <v>0</v>
      </c>
      <c r="R617" s="187">
        <f>Q617*H617</f>
        <v>0</v>
      </c>
      <c r="S617" s="187">
        <v>0</v>
      </c>
      <c r="T617" s="188">
        <f>S617*H617</f>
        <v>0</v>
      </c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R617" s="189" t="s">
        <v>133</v>
      </c>
      <c r="AT617" s="189" t="s">
        <v>128</v>
      </c>
      <c r="AU617" s="189" t="s">
        <v>84</v>
      </c>
      <c r="AY617" s="14" t="s">
        <v>125</v>
      </c>
      <c r="BE617" s="190">
        <f>IF(N617="základní",J617,0)</f>
        <v>3180</v>
      </c>
      <c r="BF617" s="190">
        <f>IF(N617="snížená",J617,0)</f>
        <v>0</v>
      </c>
      <c r="BG617" s="190">
        <f>IF(N617="zákl. přenesená",J617,0)</f>
        <v>0</v>
      </c>
      <c r="BH617" s="190">
        <f>IF(N617="sníž. přenesená",J617,0)</f>
        <v>0</v>
      </c>
      <c r="BI617" s="190">
        <f>IF(N617="nulová",J617,0)</f>
        <v>0</v>
      </c>
      <c r="BJ617" s="14" t="s">
        <v>82</v>
      </c>
      <c r="BK617" s="190">
        <f>ROUND(I617*H617,2)</f>
        <v>3180</v>
      </c>
      <c r="BL617" s="14" t="s">
        <v>133</v>
      </c>
      <c r="BM617" s="189" t="s">
        <v>1056</v>
      </c>
    </row>
    <row r="618" spans="1:65" s="2" customFormat="1" ht="28.8">
      <c r="A618" s="28"/>
      <c r="B618" s="29"/>
      <c r="C618" s="30"/>
      <c r="D618" s="191" t="s">
        <v>135</v>
      </c>
      <c r="E618" s="30"/>
      <c r="F618" s="192" t="s">
        <v>1057</v>
      </c>
      <c r="G618" s="30"/>
      <c r="H618" s="30"/>
      <c r="I618" s="30"/>
      <c r="J618" s="30"/>
      <c r="K618" s="30"/>
      <c r="L618" s="33"/>
      <c r="M618" s="193"/>
      <c r="N618" s="194"/>
      <c r="O618" s="65"/>
      <c r="P618" s="65"/>
      <c r="Q618" s="65"/>
      <c r="R618" s="65"/>
      <c r="S618" s="65"/>
      <c r="T618" s="66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T618" s="14" t="s">
        <v>135</v>
      </c>
      <c r="AU618" s="14" t="s">
        <v>84</v>
      </c>
    </row>
    <row r="619" spans="1:65" s="2" customFormat="1" ht="16.5" customHeight="1">
      <c r="A619" s="28"/>
      <c r="B619" s="29"/>
      <c r="C619" s="179" t="s">
        <v>547</v>
      </c>
      <c r="D619" s="179" t="s">
        <v>128</v>
      </c>
      <c r="E619" s="180" t="s">
        <v>1058</v>
      </c>
      <c r="F619" s="181" t="s">
        <v>1059</v>
      </c>
      <c r="G619" s="182" t="s">
        <v>861</v>
      </c>
      <c r="H619" s="183">
        <v>20</v>
      </c>
      <c r="I619" s="184">
        <v>144</v>
      </c>
      <c r="J619" s="184">
        <f>ROUND(I619*H619,2)</f>
        <v>2880</v>
      </c>
      <c r="K619" s="181" t="s">
        <v>132</v>
      </c>
      <c r="L619" s="33"/>
      <c r="M619" s="185" t="s">
        <v>1</v>
      </c>
      <c r="N619" s="186" t="s">
        <v>39</v>
      </c>
      <c r="O619" s="187">
        <v>0</v>
      </c>
      <c r="P619" s="187">
        <f>O619*H619</f>
        <v>0</v>
      </c>
      <c r="Q619" s="187">
        <v>0</v>
      </c>
      <c r="R619" s="187">
        <f>Q619*H619</f>
        <v>0</v>
      </c>
      <c r="S619" s="187">
        <v>0</v>
      </c>
      <c r="T619" s="188">
        <f>S619*H619</f>
        <v>0</v>
      </c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R619" s="189" t="s">
        <v>133</v>
      </c>
      <c r="AT619" s="189" t="s">
        <v>128</v>
      </c>
      <c r="AU619" s="189" t="s">
        <v>84</v>
      </c>
      <c r="AY619" s="14" t="s">
        <v>125</v>
      </c>
      <c r="BE619" s="190">
        <f>IF(N619="základní",J619,0)</f>
        <v>2880</v>
      </c>
      <c r="BF619" s="190">
        <f>IF(N619="snížená",J619,0)</f>
        <v>0</v>
      </c>
      <c r="BG619" s="190">
        <f>IF(N619="zákl. přenesená",J619,0)</f>
        <v>0</v>
      </c>
      <c r="BH619" s="190">
        <f>IF(N619="sníž. přenesená",J619,0)</f>
        <v>0</v>
      </c>
      <c r="BI619" s="190">
        <f>IF(N619="nulová",J619,0)</f>
        <v>0</v>
      </c>
      <c r="BJ619" s="14" t="s">
        <v>82</v>
      </c>
      <c r="BK619" s="190">
        <f>ROUND(I619*H619,2)</f>
        <v>2880</v>
      </c>
      <c r="BL619" s="14" t="s">
        <v>133</v>
      </c>
      <c r="BM619" s="189" t="s">
        <v>1060</v>
      </c>
    </row>
    <row r="620" spans="1:65" s="2" customFormat="1" ht="38.4">
      <c r="A620" s="28"/>
      <c r="B620" s="29"/>
      <c r="C620" s="30"/>
      <c r="D620" s="191" t="s">
        <v>135</v>
      </c>
      <c r="E620" s="30"/>
      <c r="F620" s="192" t="s">
        <v>1061</v>
      </c>
      <c r="G620" s="30"/>
      <c r="H620" s="30"/>
      <c r="I620" s="30"/>
      <c r="J620" s="30"/>
      <c r="K620" s="30"/>
      <c r="L620" s="33"/>
      <c r="M620" s="193"/>
      <c r="N620" s="194"/>
      <c r="O620" s="65"/>
      <c r="P620" s="65"/>
      <c r="Q620" s="65"/>
      <c r="R620" s="65"/>
      <c r="S620" s="65"/>
      <c r="T620" s="66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T620" s="14" t="s">
        <v>135</v>
      </c>
      <c r="AU620" s="14" t="s">
        <v>84</v>
      </c>
    </row>
    <row r="621" spans="1:65" s="2" customFormat="1" ht="16.5" customHeight="1">
      <c r="A621" s="28"/>
      <c r="B621" s="29"/>
      <c r="C621" s="179" t="s">
        <v>1062</v>
      </c>
      <c r="D621" s="179" t="s">
        <v>128</v>
      </c>
      <c r="E621" s="180" t="s">
        <v>1063</v>
      </c>
      <c r="F621" s="181" t="s">
        <v>1064</v>
      </c>
      <c r="G621" s="182" t="s">
        <v>139</v>
      </c>
      <c r="H621" s="183">
        <v>1</v>
      </c>
      <c r="I621" s="184">
        <v>4070</v>
      </c>
      <c r="J621" s="184">
        <f>ROUND(I621*H621,2)</f>
        <v>4070</v>
      </c>
      <c r="K621" s="181" t="s">
        <v>132</v>
      </c>
      <c r="L621" s="33"/>
      <c r="M621" s="185" t="s">
        <v>1</v>
      </c>
      <c r="N621" s="186" t="s">
        <v>39</v>
      </c>
      <c r="O621" s="187">
        <v>0</v>
      </c>
      <c r="P621" s="187">
        <f>O621*H621</f>
        <v>0</v>
      </c>
      <c r="Q621" s="187">
        <v>0</v>
      </c>
      <c r="R621" s="187">
        <f>Q621*H621</f>
        <v>0</v>
      </c>
      <c r="S621" s="187">
        <v>0</v>
      </c>
      <c r="T621" s="188">
        <f>S621*H621</f>
        <v>0</v>
      </c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R621" s="189" t="s">
        <v>133</v>
      </c>
      <c r="AT621" s="189" t="s">
        <v>128</v>
      </c>
      <c r="AU621" s="189" t="s">
        <v>84</v>
      </c>
      <c r="AY621" s="14" t="s">
        <v>125</v>
      </c>
      <c r="BE621" s="190">
        <f>IF(N621="základní",J621,0)</f>
        <v>4070</v>
      </c>
      <c r="BF621" s="190">
        <f>IF(N621="snížená",J621,0)</f>
        <v>0</v>
      </c>
      <c r="BG621" s="190">
        <f>IF(N621="zákl. přenesená",J621,0)</f>
        <v>0</v>
      </c>
      <c r="BH621" s="190">
        <f>IF(N621="sníž. přenesená",J621,0)</f>
        <v>0</v>
      </c>
      <c r="BI621" s="190">
        <f>IF(N621="nulová",J621,0)</f>
        <v>0</v>
      </c>
      <c r="BJ621" s="14" t="s">
        <v>82</v>
      </c>
      <c r="BK621" s="190">
        <f>ROUND(I621*H621,2)</f>
        <v>4070</v>
      </c>
      <c r="BL621" s="14" t="s">
        <v>133</v>
      </c>
      <c r="BM621" s="189" t="s">
        <v>1065</v>
      </c>
    </row>
    <row r="622" spans="1:65" s="2" customFormat="1" ht="28.8">
      <c r="A622" s="28"/>
      <c r="B622" s="29"/>
      <c r="C622" s="30"/>
      <c r="D622" s="191" t="s">
        <v>135</v>
      </c>
      <c r="E622" s="30"/>
      <c r="F622" s="192" t="s">
        <v>1066</v>
      </c>
      <c r="G622" s="30"/>
      <c r="H622" s="30"/>
      <c r="I622" s="30"/>
      <c r="J622" s="30"/>
      <c r="K622" s="30"/>
      <c r="L622" s="33"/>
      <c r="M622" s="193"/>
      <c r="N622" s="194"/>
      <c r="O622" s="65"/>
      <c r="P622" s="65"/>
      <c r="Q622" s="65"/>
      <c r="R622" s="65"/>
      <c r="S622" s="65"/>
      <c r="T622" s="66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T622" s="14" t="s">
        <v>135</v>
      </c>
      <c r="AU622" s="14" t="s">
        <v>84</v>
      </c>
    </row>
    <row r="623" spans="1:65" s="2" customFormat="1" ht="16.5" customHeight="1">
      <c r="A623" s="28"/>
      <c r="B623" s="29"/>
      <c r="C623" s="179" t="s">
        <v>552</v>
      </c>
      <c r="D623" s="179" t="s">
        <v>128</v>
      </c>
      <c r="E623" s="180" t="s">
        <v>1067</v>
      </c>
      <c r="F623" s="181" t="s">
        <v>1068</v>
      </c>
      <c r="G623" s="182" t="s">
        <v>139</v>
      </c>
      <c r="H623" s="183">
        <v>1</v>
      </c>
      <c r="I623" s="184">
        <v>4480</v>
      </c>
      <c r="J623" s="184">
        <f>ROUND(I623*H623,2)</f>
        <v>4480</v>
      </c>
      <c r="K623" s="181" t="s">
        <v>132</v>
      </c>
      <c r="L623" s="33"/>
      <c r="M623" s="185" t="s">
        <v>1</v>
      </c>
      <c r="N623" s="186" t="s">
        <v>39</v>
      </c>
      <c r="O623" s="187">
        <v>0</v>
      </c>
      <c r="P623" s="187">
        <f>O623*H623</f>
        <v>0</v>
      </c>
      <c r="Q623" s="187">
        <v>0</v>
      </c>
      <c r="R623" s="187">
        <f>Q623*H623</f>
        <v>0</v>
      </c>
      <c r="S623" s="187">
        <v>0</v>
      </c>
      <c r="T623" s="188">
        <f>S623*H623</f>
        <v>0</v>
      </c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R623" s="189" t="s">
        <v>133</v>
      </c>
      <c r="AT623" s="189" t="s">
        <v>128</v>
      </c>
      <c r="AU623" s="189" t="s">
        <v>84</v>
      </c>
      <c r="AY623" s="14" t="s">
        <v>125</v>
      </c>
      <c r="BE623" s="190">
        <f>IF(N623="základní",J623,0)</f>
        <v>4480</v>
      </c>
      <c r="BF623" s="190">
        <f>IF(N623="snížená",J623,0)</f>
        <v>0</v>
      </c>
      <c r="BG623" s="190">
        <f>IF(N623="zákl. přenesená",J623,0)</f>
        <v>0</v>
      </c>
      <c r="BH623" s="190">
        <f>IF(N623="sníž. přenesená",J623,0)</f>
        <v>0</v>
      </c>
      <c r="BI623" s="190">
        <f>IF(N623="nulová",J623,0)</f>
        <v>0</v>
      </c>
      <c r="BJ623" s="14" t="s">
        <v>82</v>
      </c>
      <c r="BK623" s="190">
        <f>ROUND(I623*H623,2)</f>
        <v>4480</v>
      </c>
      <c r="BL623" s="14" t="s">
        <v>133</v>
      </c>
      <c r="BM623" s="189" t="s">
        <v>1069</v>
      </c>
    </row>
    <row r="624" spans="1:65" s="2" customFormat="1" ht="28.8">
      <c r="A624" s="28"/>
      <c r="B624" s="29"/>
      <c r="C624" s="30"/>
      <c r="D624" s="191" t="s">
        <v>135</v>
      </c>
      <c r="E624" s="30"/>
      <c r="F624" s="192" t="s">
        <v>1070</v>
      </c>
      <c r="G624" s="30"/>
      <c r="H624" s="30"/>
      <c r="I624" s="30"/>
      <c r="J624" s="30"/>
      <c r="K624" s="30"/>
      <c r="L624" s="33"/>
      <c r="M624" s="193"/>
      <c r="N624" s="194"/>
      <c r="O624" s="65"/>
      <c r="P624" s="65"/>
      <c r="Q624" s="65"/>
      <c r="R624" s="65"/>
      <c r="S624" s="65"/>
      <c r="T624" s="66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T624" s="14" t="s">
        <v>135</v>
      </c>
      <c r="AU624" s="14" t="s">
        <v>84</v>
      </c>
    </row>
    <row r="625" spans="1:65" s="2" customFormat="1" ht="16.5" customHeight="1">
      <c r="A625" s="28"/>
      <c r="B625" s="29"/>
      <c r="C625" s="179" t="s">
        <v>1071</v>
      </c>
      <c r="D625" s="179" t="s">
        <v>128</v>
      </c>
      <c r="E625" s="180" t="s">
        <v>1072</v>
      </c>
      <c r="F625" s="181" t="s">
        <v>1073</v>
      </c>
      <c r="G625" s="182" t="s">
        <v>139</v>
      </c>
      <c r="H625" s="183">
        <v>1</v>
      </c>
      <c r="I625" s="184">
        <v>4880</v>
      </c>
      <c r="J625" s="184">
        <f>ROUND(I625*H625,2)</f>
        <v>4880</v>
      </c>
      <c r="K625" s="181" t="s">
        <v>132</v>
      </c>
      <c r="L625" s="33"/>
      <c r="M625" s="185" t="s">
        <v>1</v>
      </c>
      <c r="N625" s="186" t="s">
        <v>39</v>
      </c>
      <c r="O625" s="187">
        <v>0</v>
      </c>
      <c r="P625" s="187">
        <f>O625*H625</f>
        <v>0</v>
      </c>
      <c r="Q625" s="187">
        <v>0</v>
      </c>
      <c r="R625" s="187">
        <f>Q625*H625</f>
        <v>0</v>
      </c>
      <c r="S625" s="187">
        <v>0</v>
      </c>
      <c r="T625" s="188">
        <f>S625*H625</f>
        <v>0</v>
      </c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R625" s="189" t="s">
        <v>133</v>
      </c>
      <c r="AT625" s="189" t="s">
        <v>128</v>
      </c>
      <c r="AU625" s="189" t="s">
        <v>84</v>
      </c>
      <c r="AY625" s="14" t="s">
        <v>125</v>
      </c>
      <c r="BE625" s="190">
        <f>IF(N625="základní",J625,0)</f>
        <v>4880</v>
      </c>
      <c r="BF625" s="190">
        <f>IF(N625="snížená",J625,0)</f>
        <v>0</v>
      </c>
      <c r="BG625" s="190">
        <f>IF(N625="zákl. přenesená",J625,0)</f>
        <v>0</v>
      </c>
      <c r="BH625" s="190">
        <f>IF(N625="sníž. přenesená",J625,0)</f>
        <v>0</v>
      </c>
      <c r="BI625" s="190">
        <f>IF(N625="nulová",J625,0)</f>
        <v>0</v>
      </c>
      <c r="BJ625" s="14" t="s">
        <v>82</v>
      </c>
      <c r="BK625" s="190">
        <f>ROUND(I625*H625,2)</f>
        <v>4880</v>
      </c>
      <c r="BL625" s="14" t="s">
        <v>133</v>
      </c>
      <c r="BM625" s="189" t="s">
        <v>1074</v>
      </c>
    </row>
    <row r="626" spans="1:65" s="2" customFormat="1" ht="28.8">
      <c r="A626" s="28"/>
      <c r="B626" s="29"/>
      <c r="C626" s="30"/>
      <c r="D626" s="191" t="s">
        <v>135</v>
      </c>
      <c r="E626" s="30"/>
      <c r="F626" s="192" t="s">
        <v>1075</v>
      </c>
      <c r="G626" s="30"/>
      <c r="H626" s="30"/>
      <c r="I626" s="30"/>
      <c r="J626" s="30"/>
      <c r="K626" s="30"/>
      <c r="L626" s="33"/>
      <c r="M626" s="193"/>
      <c r="N626" s="194"/>
      <c r="O626" s="65"/>
      <c r="P626" s="65"/>
      <c r="Q626" s="65"/>
      <c r="R626" s="65"/>
      <c r="S626" s="65"/>
      <c r="T626" s="66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T626" s="14" t="s">
        <v>135</v>
      </c>
      <c r="AU626" s="14" t="s">
        <v>84</v>
      </c>
    </row>
    <row r="627" spans="1:65" s="2" customFormat="1" ht="16.5" customHeight="1">
      <c r="A627" s="28"/>
      <c r="B627" s="29"/>
      <c r="C627" s="179" t="s">
        <v>557</v>
      </c>
      <c r="D627" s="179" t="s">
        <v>128</v>
      </c>
      <c r="E627" s="180" t="s">
        <v>1076</v>
      </c>
      <c r="F627" s="181" t="s">
        <v>1077</v>
      </c>
      <c r="G627" s="182" t="s">
        <v>139</v>
      </c>
      <c r="H627" s="183">
        <v>1</v>
      </c>
      <c r="I627" s="184">
        <v>4560</v>
      </c>
      <c r="J627" s="184">
        <f>ROUND(I627*H627,2)</f>
        <v>4560</v>
      </c>
      <c r="K627" s="181" t="s">
        <v>132</v>
      </c>
      <c r="L627" s="33"/>
      <c r="M627" s="185" t="s">
        <v>1</v>
      </c>
      <c r="N627" s="186" t="s">
        <v>39</v>
      </c>
      <c r="O627" s="187">
        <v>0</v>
      </c>
      <c r="P627" s="187">
        <f>O627*H627</f>
        <v>0</v>
      </c>
      <c r="Q627" s="187">
        <v>0</v>
      </c>
      <c r="R627" s="187">
        <f>Q627*H627</f>
        <v>0</v>
      </c>
      <c r="S627" s="187">
        <v>0</v>
      </c>
      <c r="T627" s="188">
        <f>S627*H627</f>
        <v>0</v>
      </c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R627" s="189" t="s">
        <v>133</v>
      </c>
      <c r="AT627" s="189" t="s">
        <v>128</v>
      </c>
      <c r="AU627" s="189" t="s">
        <v>84</v>
      </c>
      <c r="AY627" s="14" t="s">
        <v>125</v>
      </c>
      <c r="BE627" s="190">
        <f>IF(N627="základní",J627,0)</f>
        <v>4560</v>
      </c>
      <c r="BF627" s="190">
        <f>IF(N627="snížená",J627,0)</f>
        <v>0</v>
      </c>
      <c r="BG627" s="190">
        <f>IF(N627="zákl. přenesená",J627,0)</f>
        <v>0</v>
      </c>
      <c r="BH627" s="190">
        <f>IF(N627="sníž. přenesená",J627,0)</f>
        <v>0</v>
      </c>
      <c r="BI627" s="190">
        <f>IF(N627="nulová",J627,0)</f>
        <v>0</v>
      </c>
      <c r="BJ627" s="14" t="s">
        <v>82</v>
      </c>
      <c r="BK627" s="190">
        <f>ROUND(I627*H627,2)</f>
        <v>4560</v>
      </c>
      <c r="BL627" s="14" t="s">
        <v>133</v>
      </c>
      <c r="BM627" s="189" t="s">
        <v>1078</v>
      </c>
    </row>
    <row r="628" spans="1:65" s="2" customFormat="1" ht="28.8">
      <c r="A628" s="28"/>
      <c r="B628" s="29"/>
      <c r="C628" s="30"/>
      <c r="D628" s="191" t="s">
        <v>135</v>
      </c>
      <c r="E628" s="30"/>
      <c r="F628" s="192" t="s">
        <v>1079</v>
      </c>
      <c r="G628" s="30"/>
      <c r="H628" s="30"/>
      <c r="I628" s="30"/>
      <c r="J628" s="30"/>
      <c r="K628" s="30"/>
      <c r="L628" s="33"/>
      <c r="M628" s="193"/>
      <c r="N628" s="194"/>
      <c r="O628" s="65"/>
      <c r="P628" s="65"/>
      <c r="Q628" s="65"/>
      <c r="R628" s="65"/>
      <c r="S628" s="65"/>
      <c r="T628" s="66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T628" s="14" t="s">
        <v>135</v>
      </c>
      <c r="AU628" s="14" t="s">
        <v>84</v>
      </c>
    </row>
    <row r="629" spans="1:65" s="2" customFormat="1" ht="16.5" customHeight="1">
      <c r="A629" s="28"/>
      <c r="B629" s="29"/>
      <c r="C629" s="179" t="s">
        <v>1080</v>
      </c>
      <c r="D629" s="179" t="s">
        <v>128</v>
      </c>
      <c r="E629" s="180" t="s">
        <v>1081</v>
      </c>
      <c r="F629" s="181" t="s">
        <v>1082</v>
      </c>
      <c r="G629" s="182" t="s">
        <v>139</v>
      </c>
      <c r="H629" s="183">
        <v>1</v>
      </c>
      <c r="I629" s="184">
        <v>4960</v>
      </c>
      <c r="J629" s="184">
        <f>ROUND(I629*H629,2)</f>
        <v>4960</v>
      </c>
      <c r="K629" s="181" t="s">
        <v>132</v>
      </c>
      <c r="L629" s="33"/>
      <c r="M629" s="185" t="s">
        <v>1</v>
      </c>
      <c r="N629" s="186" t="s">
        <v>39</v>
      </c>
      <c r="O629" s="187">
        <v>0</v>
      </c>
      <c r="P629" s="187">
        <f>O629*H629</f>
        <v>0</v>
      </c>
      <c r="Q629" s="187">
        <v>0</v>
      </c>
      <c r="R629" s="187">
        <f>Q629*H629</f>
        <v>0</v>
      </c>
      <c r="S629" s="187">
        <v>0</v>
      </c>
      <c r="T629" s="188">
        <f>S629*H629</f>
        <v>0</v>
      </c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R629" s="189" t="s">
        <v>133</v>
      </c>
      <c r="AT629" s="189" t="s">
        <v>128</v>
      </c>
      <c r="AU629" s="189" t="s">
        <v>84</v>
      </c>
      <c r="AY629" s="14" t="s">
        <v>125</v>
      </c>
      <c r="BE629" s="190">
        <f>IF(N629="základní",J629,0)</f>
        <v>4960</v>
      </c>
      <c r="BF629" s="190">
        <f>IF(N629="snížená",J629,0)</f>
        <v>0</v>
      </c>
      <c r="BG629" s="190">
        <f>IF(N629="zákl. přenesená",J629,0)</f>
        <v>0</v>
      </c>
      <c r="BH629" s="190">
        <f>IF(N629="sníž. přenesená",J629,0)</f>
        <v>0</v>
      </c>
      <c r="BI629" s="190">
        <f>IF(N629="nulová",J629,0)</f>
        <v>0</v>
      </c>
      <c r="BJ629" s="14" t="s">
        <v>82</v>
      </c>
      <c r="BK629" s="190">
        <f>ROUND(I629*H629,2)</f>
        <v>4960</v>
      </c>
      <c r="BL629" s="14" t="s">
        <v>133</v>
      </c>
      <c r="BM629" s="189" t="s">
        <v>1083</v>
      </c>
    </row>
    <row r="630" spans="1:65" s="2" customFormat="1" ht="28.8">
      <c r="A630" s="28"/>
      <c r="B630" s="29"/>
      <c r="C630" s="30"/>
      <c r="D630" s="191" t="s">
        <v>135</v>
      </c>
      <c r="E630" s="30"/>
      <c r="F630" s="192" t="s">
        <v>1084</v>
      </c>
      <c r="G630" s="30"/>
      <c r="H630" s="30"/>
      <c r="I630" s="30"/>
      <c r="J630" s="30"/>
      <c r="K630" s="30"/>
      <c r="L630" s="33"/>
      <c r="M630" s="193"/>
      <c r="N630" s="194"/>
      <c r="O630" s="65"/>
      <c r="P630" s="65"/>
      <c r="Q630" s="65"/>
      <c r="R630" s="65"/>
      <c r="S630" s="65"/>
      <c r="T630" s="66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T630" s="14" t="s">
        <v>135</v>
      </c>
      <c r="AU630" s="14" t="s">
        <v>84</v>
      </c>
    </row>
    <row r="631" spans="1:65" s="2" customFormat="1" ht="16.5" customHeight="1">
      <c r="A631" s="28"/>
      <c r="B631" s="29"/>
      <c r="C631" s="179" t="s">
        <v>562</v>
      </c>
      <c r="D631" s="179" t="s">
        <v>128</v>
      </c>
      <c r="E631" s="180" t="s">
        <v>1085</v>
      </c>
      <c r="F631" s="181" t="s">
        <v>1086</v>
      </c>
      <c r="G631" s="182" t="s">
        <v>147</v>
      </c>
      <c r="H631" s="183">
        <v>2</v>
      </c>
      <c r="I631" s="184">
        <v>1330</v>
      </c>
      <c r="J631" s="184">
        <f>ROUND(I631*H631,2)</f>
        <v>2660</v>
      </c>
      <c r="K631" s="181" t="s">
        <v>132</v>
      </c>
      <c r="L631" s="33"/>
      <c r="M631" s="185" t="s">
        <v>1</v>
      </c>
      <c r="N631" s="186" t="s">
        <v>39</v>
      </c>
      <c r="O631" s="187">
        <v>0</v>
      </c>
      <c r="P631" s="187">
        <f>O631*H631</f>
        <v>0</v>
      </c>
      <c r="Q631" s="187">
        <v>0</v>
      </c>
      <c r="R631" s="187">
        <f>Q631*H631</f>
        <v>0</v>
      </c>
      <c r="S631" s="187">
        <v>0</v>
      </c>
      <c r="T631" s="188">
        <f>S631*H631</f>
        <v>0</v>
      </c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R631" s="189" t="s">
        <v>133</v>
      </c>
      <c r="AT631" s="189" t="s">
        <v>128</v>
      </c>
      <c r="AU631" s="189" t="s">
        <v>84</v>
      </c>
      <c r="AY631" s="14" t="s">
        <v>125</v>
      </c>
      <c r="BE631" s="190">
        <f>IF(N631="základní",J631,0)</f>
        <v>2660</v>
      </c>
      <c r="BF631" s="190">
        <f>IF(N631="snížená",J631,0)</f>
        <v>0</v>
      </c>
      <c r="BG631" s="190">
        <f>IF(N631="zákl. přenesená",J631,0)</f>
        <v>0</v>
      </c>
      <c r="BH631" s="190">
        <f>IF(N631="sníž. přenesená",J631,0)</f>
        <v>0</v>
      </c>
      <c r="BI631" s="190">
        <f>IF(N631="nulová",J631,0)</f>
        <v>0</v>
      </c>
      <c r="BJ631" s="14" t="s">
        <v>82</v>
      </c>
      <c r="BK631" s="190">
        <f>ROUND(I631*H631,2)</f>
        <v>2660</v>
      </c>
      <c r="BL631" s="14" t="s">
        <v>133</v>
      </c>
      <c r="BM631" s="189" t="s">
        <v>1087</v>
      </c>
    </row>
    <row r="632" spans="1:65" s="2" customFormat="1" ht="28.8">
      <c r="A632" s="28"/>
      <c r="B632" s="29"/>
      <c r="C632" s="30"/>
      <c r="D632" s="191" t="s">
        <v>135</v>
      </c>
      <c r="E632" s="30"/>
      <c r="F632" s="192" t="s">
        <v>1088</v>
      </c>
      <c r="G632" s="30"/>
      <c r="H632" s="30"/>
      <c r="I632" s="30"/>
      <c r="J632" s="30"/>
      <c r="K632" s="30"/>
      <c r="L632" s="33"/>
      <c r="M632" s="193"/>
      <c r="N632" s="194"/>
      <c r="O632" s="65"/>
      <c r="P632" s="65"/>
      <c r="Q632" s="65"/>
      <c r="R632" s="65"/>
      <c r="S632" s="65"/>
      <c r="T632" s="66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T632" s="14" t="s">
        <v>135</v>
      </c>
      <c r="AU632" s="14" t="s">
        <v>84</v>
      </c>
    </row>
    <row r="633" spans="1:65" s="2" customFormat="1" ht="16.5" customHeight="1">
      <c r="A633" s="28"/>
      <c r="B633" s="29"/>
      <c r="C633" s="179" t="s">
        <v>1089</v>
      </c>
      <c r="D633" s="179" t="s">
        <v>128</v>
      </c>
      <c r="E633" s="180" t="s">
        <v>1090</v>
      </c>
      <c r="F633" s="181" t="s">
        <v>1091</v>
      </c>
      <c r="G633" s="182" t="s">
        <v>147</v>
      </c>
      <c r="H633" s="183">
        <v>2</v>
      </c>
      <c r="I633" s="184">
        <v>1110</v>
      </c>
      <c r="J633" s="184">
        <f>ROUND(I633*H633,2)</f>
        <v>2220</v>
      </c>
      <c r="K633" s="181" t="s">
        <v>132</v>
      </c>
      <c r="L633" s="33"/>
      <c r="M633" s="185" t="s">
        <v>1</v>
      </c>
      <c r="N633" s="186" t="s">
        <v>39</v>
      </c>
      <c r="O633" s="187">
        <v>0</v>
      </c>
      <c r="P633" s="187">
        <f>O633*H633</f>
        <v>0</v>
      </c>
      <c r="Q633" s="187">
        <v>0</v>
      </c>
      <c r="R633" s="187">
        <f>Q633*H633</f>
        <v>0</v>
      </c>
      <c r="S633" s="187">
        <v>0</v>
      </c>
      <c r="T633" s="188">
        <f>S633*H633</f>
        <v>0</v>
      </c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R633" s="189" t="s">
        <v>133</v>
      </c>
      <c r="AT633" s="189" t="s">
        <v>128</v>
      </c>
      <c r="AU633" s="189" t="s">
        <v>84</v>
      </c>
      <c r="AY633" s="14" t="s">
        <v>125</v>
      </c>
      <c r="BE633" s="190">
        <f>IF(N633="základní",J633,0)</f>
        <v>2220</v>
      </c>
      <c r="BF633" s="190">
        <f>IF(N633="snížená",J633,0)</f>
        <v>0</v>
      </c>
      <c r="BG633" s="190">
        <f>IF(N633="zákl. přenesená",J633,0)</f>
        <v>0</v>
      </c>
      <c r="BH633" s="190">
        <f>IF(N633="sníž. přenesená",J633,0)</f>
        <v>0</v>
      </c>
      <c r="BI633" s="190">
        <f>IF(N633="nulová",J633,0)</f>
        <v>0</v>
      </c>
      <c r="BJ633" s="14" t="s">
        <v>82</v>
      </c>
      <c r="BK633" s="190">
        <f>ROUND(I633*H633,2)</f>
        <v>2220</v>
      </c>
      <c r="BL633" s="14" t="s">
        <v>133</v>
      </c>
      <c r="BM633" s="189" t="s">
        <v>1092</v>
      </c>
    </row>
    <row r="634" spans="1:65" s="2" customFormat="1" ht="19.2">
      <c r="A634" s="28"/>
      <c r="B634" s="29"/>
      <c r="C634" s="30"/>
      <c r="D634" s="191" t="s">
        <v>135</v>
      </c>
      <c r="E634" s="30"/>
      <c r="F634" s="192" t="s">
        <v>1093</v>
      </c>
      <c r="G634" s="30"/>
      <c r="H634" s="30"/>
      <c r="I634" s="30"/>
      <c r="J634" s="30"/>
      <c r="K634" s="30"/>
      <c r="L634" s="33"/>
      <c r="M634" s="193"/>
      <c r="N634" s="194"/>
      <c r="O634" s="65"/>
      <c r="P634" s="65"/>
      <c r="Q634" s="65"/>
      <c r="R634" s="65"/>
      <c r="S634" s="65"/>
      <c r="T634" s="66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T634" s="14" t="s">
        <v>135</v>
      </c>
      <c r="AU634" s="14" t="s">
        <v>84</v>
      </c>
    </row>
    <row r="635" spans="1:65" s="2" customFormat="1" ht="16.5" customHeight="1">
      <c r="A635" s="28"/>
      <c r="B635" s="29"/>
      <c r="C635" s="179" t="s">
        <v>567</v>
      </c>
      <c r="D635" s="179" t="s">
        <v>128</v>
      </c>
      <c r="E635" s="180" t="s">
        <v>1094</v>
      </c>
      <c r="F635" s="181" t="s">
        <v>1095</v>
      </c>
      <c r="G635" s="182" t="s">
        <v>139</v>
      </c>
      <c r="H635" s="183">
        <v>50</v>
      </c>
      <c r="I635" s="184">
        <v>131</v>
      </c>
      <c r="J635" s="184">
        <f>ROUND(I635*H635,2)</f>
        <v>6550</v>
      </c>
      <c r="K635" s="181" t="s">
        <v>132</v>
      </c>
      <c r="L635" s="33"/>
      <c r="M635" s="185" t="s">
        <v>1</v>
      </c>
      <c r="N635" s="186" t="s">
        <v>39</v>
      </c>
      <c r="O635" s="187">
        <v>0</v>
      </c>
      <c r="P635" s="187">
        <f>O635*H635</f>
        <v>0</v>
      </c>
      <c r="Q635" s="187">
        <v>0</v>
      </c>
      <c r="R635" s="187">
        <f>Q635*H635</f>
        <v>0</v>
      </c>
      <c r="S635" s="187">
        <v>0</v>
      </c>
      <c r="T635" s="188">
        <f>S635*H635</f>
        <v>0</v>
      </c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R635" s="189" t="s">
        <v>133</v>
      </c>
      <c r="AT635" s="189" t="s">
        <v>128</v>
      </c>
      <c r="AU635" s="189" t="s">
        <v>84</v>
      </c>
      <c r="AY635" s="14" t="s">
        <v>125</v>
      </c>
      <c r="BE635" s="190">
        <f>IF(N635="základní",J635,0)</f>
        <v>6550</v>
      </c>
      <c r="BF635" s="190">
        <f>IF(N635="snížená",J635,0)</f>
        <v>0</v>
      </c>
      <c r="BG635" s="190">
        <f>IF(N635="zákl. přenesená",J635,0)</f>
        <v>0</v>
      </c>
      <c r="BH635" s="190">
        <f>IF(N635="sníž. přenesená",J635,0)</f>
        <v>0</v>
      </c>
      <c r="BI635" s="190">
        <f>IF(N635="nulová",J635,0)</f>
        <v>0</v>
      </c>
      <c r="BJ635" s="14" t="s">
        <v>82</v>
      </c>
      <c r="BK635" s="190">
        <f>ROUND(I635*H635,2)</f>
        <v>6550</v>
      </c>
      <c r="BL635" s="14" t="s">
        <v>133</v>
      </c>
      <c r="BM635" s="189" t="s">
        <v>1096</v>
      </c>
    </row>
    <row r="636" spans="1:65" s="2" customFormat="1" ht="28.8">
      <c r="A636" s="28"/>
      <c r="B636" s="29"/>
      <c r="C636" s="30"/>
      <c r="D636" s="191" t="s">
        <v>135</v>
      </c>
      <c r="E636" s="30"/>
      <c r="F636" s="192" t="s">
        <v>1097</v>
      </c>
      <c r="G636" s="30"/>
      <c r="H636" s="30"/>
      <c r="I636" s="30"/>
      <c r="J636" s="30"/>
      <c r="K636" s="30"/>
      <c r="L636" s="33"/>
      <c r="M636" s="193"/>
      <c r="N636" s="194"/>
      <c r="O636" s="65"/>
      <c r="P636" s="65"/>
      <c r="Q636" s="65"/>
      <c r="R636" s="65"/>
      <c r="S636" s="65"/>
      <c r="T636" s="66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T636" s="14" t="s">
        <v>135</v>
      </c>
      <c r="AU636" s="14" t="s">
        <v>84</v>
      </c>
    </row>
    <row r="637" spans="1:65" s="2" customFormat="1" ht="16.5" customHeight="1">
      <c r="A637" s="28"/>
      <c r="B637" s="29"/>
      <c r="C637" s="179" t="s">
        <v>1098</v>
      </c>
      <c r="D637" s="179" t="s">
        <v>128</v>
      </c>
      <c r="E637" s="180" t="s">
        <v>1099</v>
      </c>
      <c r="F637" s="181" t="s">
        <v>1100</v>
      </c>
      <c r="G637" s="182" t="s">
        <v>139</v>
      </c>
      <c r="H637" s="183">
        <v>50</v>
      </c>
      <c r="I637" s="184">
        <v>175</v>
      </c>
      <c r="J637" s="184">
        <f>ROUND(I637*H637,2)</f>
        <v>8750</v>
      </c>
      <c r="K637" s="181" t="s">
        <v>132</v>
      </c>
      <c r="L637" s="33"/>
      <c r="M637" s="185" t="s">
        <v>1</v>
      </c>
      <c r="N637" s="186" t="s">
        <v>39</v>
      </c>
      <c r="O637" s="187">
        <v>0</v>
      </c>
      <c r="P637" s="187">
        <f>O637*H637</f>
        <v>0</v>
      </c>
      <c r="Q637" s="187">
        <v>0</v>
      </c>
      <c r="R637" s="187">
        <f>Q637*H637</f>
        <v>0</v>
      </c>
      <c r="S637" s="187">
        <v>0</v>
      </c>
      <c r="T637" s="188">
        <f>S637*H637</f>
        <v>0</v>
      </c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R637" s="189" t="s">
        <v>133</v>
      </c>
      <c r="AT637" s="189" t="s">
        <v>128</v>
      </c>
      <c r="AU637" s="189" t="s">
        <v>84</v>
      </c>
      <c r="AY637" s="14" t="s">
        <v>125</v>
      </c>
      <c r="BE637" s="190">
        <f>IF(N637="základní",J637,0)</f>
        <v>8750</v>
      </c>
      <c r="BF637" s="190">
        <f>IF(N637="snížená",J637,0)</f>
        <v>0</v>
      </c>
      <c r="BG637" s="190">
        <f>IF(N637="zákl. přenesená",J637,0)</f>
        <v>0</v>
      </c>
      <c r="BH637" s="190">
        <f>IF(N637="sníž. přenesená",J637,0)</f>
        <v>0</v>
      </c>
      <c r="BI637" s="190">
        <f>IF(N637="nulová",J637,0)</f>
        <v>0</v>
      </c>
      <c r="BJ637" s="14" t="s">
        <v>82</v>
      </c>
      <c r="BK637" s="190">
        <f>ROUND(I637*H637,2)</f>
        <v>8750</v>
      </c>
      <c r="BL637" s="14" t="s">
        <v>133</v>
      </c>
      <c r="BM637" s="189" t="s">
        <v>1101</v>
      </c>
    </row>
    <row r="638" spans="1:65" s="2" customFormat="1" ht="28.8">
      <c r="A638" s="28"/>
      <c r="B638" s="29"/>
      <c r="C638" s="30"/>
      <c r="D638" s="191" t="s">
        <v>135</v>
      </c>
      <c r="E638" s="30"/>
      <c r="F638" s="192" t="s">
        <v>1102</v>
      </c>
      <c r="G638" s="30"/>
      <c r="H638" s="30"/>
      <c r="I638" s="30"/>
      <c r="J638" s="30"/>
      <c r="K638" s="30"/>
      <c r="L638" s="33"/>
      <c r="M638" s="193"/>
      <c r="N638" s="194"/>
      <c r="O638" s="65"/>
      <c r="P638" s="65"/>
      <c r="Q638" s="65"/>
      <c r="R638" s="65"/>
      <c r="S638" s="65"/>
      <c r="T638" s="66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T638" s="14" t="s">
        <v>135</v>
      </c>
      <c r="AU638" s="14" t="s">
        <v>84</v>
      </c>
    </row>
    <row r="639" spans="1:65" s="2" customFormat="1" ht="16.5" customHeight="1">
      <c r="A639" s="28"/>
      <c r="B639" s="29"/>
      <c r="C639" s="179" t="s">
        <v>572</v>
      </c>
      <c r="D639" s="179" t="s">
        <v>128</v>
      </c>
      <c r="E639" s="180" t="s">
        <v>1103</v>
      </c>
      <c r="F639" s="181" t="s">
        <v>1104</v>
      </c>
      <c r="G639" s="182" t="s">
        <v>139</v>
      </c>
      <c r="H639" s="183">
        <v>50</v>
      </c>
      <c r="I639" s="184">
        <v>87.4</v>
      </c>
      <c r="J639" s="184">
        <f>ROUND(I639*H639,2)</f>
        <v>4370</v>
      </c>
      <c r="K639" s="181" t="s">
        <v>132</v>
      </c>
      <c r="L639" s="33"/>
      <c r="M639" s="185" t="s">
        <v>1</v>
      </c>
      <c r="N639" s="186" t="s">
        <v>39</v>
      </c>
      <c r="O639" s="187">
        <v>0</v>
      </c>
      <c r="P639" s="187">
        <f>O639*H639</f>
        <v>0</v>
      </c>
      <c r="Q639" s="187">
        <v>0</v>
      </c>
      <c r="R639" s="187">
        <f>Q639*H639</f>
        <v>0</v>
      </c>
      <c r="S639" s="187">
        <v>0</v>
      </c>
      <c r="T639" s="188">
        <f>S639*H639</f>
        <v>0</v>
      </c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R639" s="189" t="s">
        <v>133</v>
      </c>
      <c r="AT639" s="189" t="s">
        <v>128</v>
      </c>
      <c r="AU639" s="189" t="s">
        <v>84</v>
      </c>
      <c r="AY639" s="14" t="s">
        <v>125</v>
      </c>
      <c r="BE639" s="190">
        <f>IF(N639="základní",J639,0)</f>
        <v>4370</v>
      </c>
      <c r="BF639" s="190">
        <f>IF(N639="snížená",J639,0)</f>
        <v>0</v>
      </c>
      <c r="BG639" s="190">
        <f>IF(N639="zákl. přenesená",J639,0)</f>
        <v>0</v>
      </c>
      <c r="BH639" s="190">
        <f>IF(N639="sníž. přenesená",J639,0)</f>
        <v>0</v>
      </c>
      <c r="BI639" s="190">
        <f>IF(N639="nulová",J639,0)</f>
        <v>0</v>
      </c>
      <c r="BJ639" s="14" t="s">
        <v>82</v>
      </c>
      <c r="BK639" s="190">
        <f>ROUND(I639*H639,2)</f>
        <v>4370</v>
      </c>
      <c r="BL639" s="14" t="s">
        <v>133</v>
      </c>
      <c r="BM639" s="189" t="s">
        <v>1105</v>
      </c>
    </row>
    <row r="640" spans="1:65" s="2" customFormat="1" ht="28.8">
      <c r="A640" s="28"/>
      <c r="B640" s="29"/>
      <c r="C640" s="30"/>
      <c r="D640" s="191" t="s">
        <v>135</v>
      </c>
      <c r="E640" s="30"/>
      <c r="F640" s="192" t="s">
        <v>1106</v>
      </c>
      <c r="G640" s="30"/>
      <c r="H640" s="30"/>
      <c r="I640" s="30"/>
      <c r="J640" s="30"/>
      <c r="K640" s="30"/>
      <c r="L640" s="33"/>
      <c r="M640" s="193"/>
      <c r="N640" s="194"/>
      <c r="O640" s="65"/>
      <c r="P640" s="65"/>
      <c r="Q640" s="65"/>
      <c r="R640" s="65"/>
      <c r="S640" s="65"/>
      <c r="T640" s="66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T640" s="14" t="s">
        <v>135</v>
      </c>
      <c r="AU640" s="14" t="s">
        <v>84</v>
      </c>
    </row>
    <row r="641" spans="1:65" s="2" customFormat="1" ht="16.5" customHeight="1">
      <c r="A641" s="28"/>
      <c r="B641" s="29"/>
      <c r="C641" s="179" t="s">
        <v>1107</v>
      </c>
      <c r="D641" s="179" t="s">
        <v>128</v>
      </c>
      <c r="E641" s="180" t="s">
        <v>1108</v>
      </c>
      <c r="F641" s="181" t="s">
        <v>1109</v>
      </c>
      <c r="G641" s="182" t="s">
        <v>1110</v>
      </c>
      <c r="H641" s="183">
        <v>10</v>
      </c>
      <c r="I641" s="184">
        <v>494</v>
      </c>
      <c r="J641" s="184">
        <f>ROUND(I641*H641,2)</f>
        <v>4940</v>
      </c>
      <c r="K641" s="181" t="s">
        <v>132</v>
      </c>
      <c r="L641" s="33"/>
      <c r="M641" s="185" t="s">
        <v>1</v>
      </c>
      <c r="N641" s="186" t="s">
        <v>39</v>
      </c>
      <c r="O641" s="187">
        <v>0</v>
      </c>
      <c r="P641" s="187">
        <f>O641*H641</f>
        <v>0</v>
      </c>
      <c r="Q641" s="187">
        <v>0</v>
      </c>
      <c r="R641" s="187">
        <f>Q641*H641</f>
        <v>0</v>
      </c>
      <c r="S641" s="187">
        <v>0</v>
      </c>
      <c r="T641" s="188">
        <f>S641*H641</f>
        <v>0</v>
      </c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R641" s="189" t="s">
        <v>133</v>
      </c>
      <c r="AT641" s="189" t="s">
        <v>128</v>
      </c>
      <c r="AU641" s="189" t="s">
        <v>84</v>
      </c>
      <c r="AY641" s="14" t="s">
        <v>125</v>
      </c>
      <c r="BE641" s="190">
        <f>IF(N641="základní",J641,0)</f>
        <v>4940</v>
      </c>
      <c r="BF641" s="190">
        <f>IF(N641="snížená",J641,0)</f>
        <v>0</v>
      </c>
      <c r="BG641" s="190">
        <f>IF(N641="zákl. přenesená",J641,0)</f>
        <v>0</v>
      </c>
      <c r="BH641" s="190">
        <f>IF(N641="sníž. přenesená",J641,0)</f>
        <v>0</v>
      </c>
      <c r="BI641" s="190">
        <f>IF(N641="nulová",J641,0)</f>
        <v>0</v>
      </c>
      <c r="BJ641" s="14" t="s">
        <v>82</v>
      </c>
      <c r="BK641" s="190">
        <f>ROUND(I641*H641,2)</f>
        <v>4940</v>
      </c>
      <c r="BL641" s="14" t="s">
        <v>133</v>
      </c>
      <c r="BM641" s="189" t="s">
        <v>1111</v>
      </c>
    </row>
    <row r="642" spans="1:65" s="2" customFormat="1" ht="19.2">
      <c r="A642" s="28"/>
      <c r="B642" s="29"/>
      <c r="C642" s="30"/>
      <c r="D642" s="191" t="s">
        <v>135</v>
      </c>
      <c r="E642" s="30"/>
      <c r="F642" s="192" t="s">
        <v>1112</v>
      </c>
      <c r="G642" s="30"/>
      <c r="H642" s="30"/>
      <c r="I642" s="30"/>
      <c r="J642" s="30"/>
      <c r="K642" s="30"/>
      <c r="L642" s="33"/>
      <c r="M642" s="193"/>
      <c r="N642" s="194"/>
      <c r="O642" s="65"/>
      <c r="P642" s="65"/>
      <c r="Q642" s="65"/>
      <c r="R642" s="65"/>
      <c r="S642" s="65"/>
      <c r="T642" s="66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T642" s="14" t="s">
        <v>135</v>
      </c>
      <c r="AU642" s="14" t="s">
        <v>84</v>
      </c>
    </row>
    <row r="643" spans="1:65" s="2" customFormat="1" ht="16.5" customHeight="1">
      <c r="A643" s="28"/>
      <c r="B643" s="29"/>
      <c r="C643" s="179" t="s">
        <v>577</v>
      </c>
      <c r="D643" s="179" t="s">
        <v>128</v>
      </c>
      <c r="E643" s="180" t="s">
        <v>1113</v>
      </c>
      <c r="F643" s="181" t="s">
        <v>1114</v>
      </c>
      <c r="G643" s="182" t="s">
        <v>1110</v>
      </c>
      <c r="H643" s="183">
        <v>10</v>
      </c>
      <c r="I643" s="184">
        <v>653</v>
      </c>
      <c r="J643" s="184">
        <f>ROUND(I643*H643,2)</f>
        <v>6530</v>
      </c>
      <c r="K643" s="181" t="s">
        <v>132</v>
      </c>
      <c r="L643" s="33"/>
      <c r="M643" s="185" t="s">
        <v>1</v>
      </c>
      <c r="N643" s="186" t="s">
        <v>39</v>
      </c>
      <c r="O643" s="187">
        <v>0</v>
      </c>
      <c r="P643" s="187">
        <f>O643*H643</f>
        <v>0</v>
      </c>
      <c r="Q643" s="187">
        <v>0</v>
      </c>
      <c r="R643" s="187">
        <f>Q643*H643</f>
        <v>0</v>
      </c>
      <c r="S643" s="187">
        <v>0</v>
      </c>
      <c r="T643" s="188">
        <f>S643*H643</f>
        <v>0</v>
      </c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R643" s="189" t="s">
        <v>133</v>
      </c>
      <c r="AT643" s="189" t="s">
        <v>128</v>
      </c>
      <c r="AU643" s="189" t="s">
        <v>84</v>
      </c>
      <c r="AY643" s="14" t="s">
        <v>125</v>
      </c>
      <c r="BE643" s="190">
        <f>IF(N643="základní",J643,0)</f>
        <v>6530</v>
      </c>
      <c r="BF643" s="190">
        <f>IF(N643="snížená",J643,0)</f>
        <v>0</v>
      </c>
      <c r="BG643" s="190">
        <f>IF(N643="zákl. přenesená",J643,0)</f>
        <v>0</v>
      </c>
      <c r="BH643" s="190">
        <f>IF(N643="sníž. přenesená",J643,0)</f>
        <v>0</v>
      </c>
      <c r="BI643" s="190">
        <f>IF(N643="nulová",J643,0)</f>
        <v>0</v>
      </c>
      <c r="BJ643" s="14" t="s">
        <v>82</v>
      </c>
      <c r="BK643" s="190">
        <f>ROUND(I643*H643,2)</f>
        <v>6530</v>
      </c>
      <c r="BL643" s="14" t="s">
        <v>133</v>
      </c>
      <c r="BM643" s="189" t="s">
        <v>1115</v>
      </c>
    </row>
    <row r="644" spans="1:65" s="2" customFormat="1" ht="19.2">
      <c r="A644" s="28"/>
      <c r="B644" s="29"/>
      <c r="C644" s="30"/>
      <c r="D644" s="191" t="s">
        <v>135</v>
      </c>
      <c r="E644" s="30"/>
      <c r="F644" s="192" t="s">
        <v>1116</v>
      </c>
      <c r="G644" s="30"/>
      <c r="H644" s="30"/>
      <c r="I644" s="30"/>
      <c r="J644" s="30"/>
      <c r="K644" s="30"/>
      <c r="L644" s="33"/>
      <c r="M644" s="193"/>
      <c r="N644" s="194"/>
      <c r="O644" s="65"/>
      <c r="P644" s="65"/>
      <c r="Q644" s="65"/>
      <c r="R644" s="65"/>
      <c r="S644" s="65"/>
      <c r="T644" s="66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T644" s="14" t="s">
        <v>135</v>
      </c>
      <c r="AU644" s="14" t="s">
        <v>84</v>
      </c>
    </row>
    <row r="645" spans="1:65" s="2" customFormat="1" ht="16.5" customHeight="1">
      <c r="A645" s="28"/>
      <c r="B645" s="29"/>
      <c r="C645" s="179" t="s">
        <v>1117</v>
      </c>
      <c r="D645" s="179" t="s">
        <v>128</v>
      </c>
      <c r="E645" s="180" t="s">
        <v>1118</v>
      </c>
      <c r="F645" s="181" t="s">
        <v>1119</v>
      </c>
      <c r="G645" s="182" t="s">
        <v>147</v>
      </c>
      <c r="H645" s="183">
        <v>10</v>
      </c>
      <c r="I645" s="184">
        <v>425</v>
      </c>
      <c r="J645" s="184">
        <f>ROUND(I645*H645,2)</f>
        <v>4250</v>
      </c>
      <c r="K645" s="181" t="s">
        <v>132</v>
      </c>
      <c r="L645" s="33"/>
      <c r="M645" s="185" t="s">
        <v>1</v>
      </c>
      <c r="N645" s="186" t="s">
        <v>39</v>
      </c>
      <c r="O645" s="187">
        <v>0</v>
      </c>
      <c r="P645" s="187">
        <f>O645*H645</f>
        <v>0</v>
      </c>
      <c r="Q645" s="187">
        <v>0</v>
      </c>
      <c r="R645" s="187">
        <f>Q645*H645</f>
        <v>0</v>
      </c>
      <c r="S645" s="187">
        <v>0</v>
      </c>
      <c r="T645" s="188">
        <f>S645*H645</f>
        <v>0</v>
      </c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R645" s="189" t="s">
        <v>133</v>
      </c>
      <c r="AT645" s="189" t="s">
        <v>128</v>
      </c>
      <c r="AU645" s="189" t="s">
        <v>84</v>
      </c>
      <c r="AY645" s="14" t="s">
        <v>125</v>
      </c>
      <c r="BE645" s="190">
        <f>IF(N645="základní",J645,0)</f>
        <v>4250</v>
      </c>
      <c r="BF645" s="190">
        <f>IF(N645="snížená",J645,0)</f>
        <v>0</v>
      </c>
      <c r="BG645" s="190">
        <f>IF(N645="zákl. přenesená",J645,0)</f>
        <v>0</v>
      </c>
      <c r="BH645" s="190">
        <f>IF(N645="sníž. přenesená",J645,0)</f>
        <v>0</v>
      </c>
      <c r="BI645" s="190">
        <f>IF(N645="nulová",J645,0)</f>
        <v>0</v>
      </c>
      <c r="BJ645" s="14" t="s">
        <v>82</v>
      </c>
      <c r="BK645" s="190">
        <f>ROUND(I645*H645,2)</f>
        <v>4250</v>
      </c>
      <c r="BL645" s="14" t="s">
        <v>133</v>
      </c>
      <c r="BM645" s="189" t="s">
        <v>1120</v>
      </c>
    </row>
    <row r="646" spans="1:65" s="2" customFormat="1" ht="19.2">
      <c r="A646" s="28"/>
      <c r="B646" s="29"/>
      <c r="C646" s="30"/>
      <c r="D646" s="191" t="s">
        <v>135</v>
      </c>
      <c r="E646" s="30"/>
      <c r="F646" s="192" t="s">
        <v>1121</v>
      </c>
      <c r="G646" s="30"/>
      <c r="H646" s="30"/>
      <c r="I646" s="30"/>
      <c r="J646" s="30"/>
      <c r="K646" s="30"/>
      <c r="L646" s="33"/>
      <c r="M646" s="193"/>
      <c r="N646" s="194"/>
      <c r="O646" s="65"/>
      <c r="P646" s="65"/>
      <c r="Q646" s="65"/>
      <c r="R646" s="65"/>
      <c r="S646" s="65"/>
      <c r="T646" s="66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T646" s="14" t="s">
        <v>135</v>
      </c>
      <c r="AU646" s="14" t="s">
        <v>84</v>
      </c>
    </row>
    <row r="647" spans="1:65" s="2" customFormat="1" ht="16.5" customHeight="1">
      <c r="A647" s="28"/>
      <c r="B647" s="29"/>
      <c r="C647" s="179" t="s">
        <v>582</v>
      </c>
      <c r="D647" s="179" t="s">
        <v>128</v>
      </c>
      <c r="E647" s="180" t="s">
        <v>1122</v>
      </c>
      <c r="F647" s="181" t="s">
        <v>1123</v>
      </c>
      <c r="G647" s="182" t="s">
        <v>147</v>
      </c>
      <c r="H647" s="183">
        <v>10</v>
      </c>
      <c r="I647" s="184">
        <v>462</v>
      </c>
      <c r="J647" s="184">
        <f>ROUND(I647*H647,2)</f>
        <v>4620</v>
      </c>
      <c r="K647" s="181" t="s">
        <v>132</v>
      </c>
      <c r="L647" s="33"/>
      <c r="M647" s="185" t="s">
        <v>1</v>
      </c>
      <c r="N647" s="186" t="s">
        <v>39</v>
      </c>
      <c r="O647" s="187">
        <v>0</v>
      </c>
      <c r="P647" s="187">
        <f>O647*H647</f>
        <v>0</v>
      </c>
      <c r="Q647" s="187">
        <v>0</v>
      </c>
      <c r="R647" s="187">
        <f>Q647*H647</f>
        <v>0</v>
      </c>
      <c r="S647" s="187">
        <v>0</v>
      </c>
      <c r="T647" s="188">
        <f>S647*H647</f>
        <v>0</v>
      </c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R647" s="189" t="s">
        <v>133</v>
      </c>
      <c r="AT647" s="189" t="s">
        <v>128</v>
      </c>
      <c r="AU647" s="189" t="s">
        <v>84</v>
      </c>
      <c r="AY647" s="14" t="s">
        <v>125</v>
      </c>
      <c r="BE647" s="190">
        <f>IF(N647="základní",J647,0)</f>
        <v>4620</v>
      </c>
      <c r="BF647" s="190">
        <f>IF(N647="snížená",J647,0)</f>
        <v>0</v>
      </c>
      <c r="BG647" s="190">
        <f>IF(N647="zákl. přenesená",J647,0)</f>
        <v>0</v>
      </c>
      <c r="BH647" s="190">
        <f>IF(N647="sníž. přenesená",J647,0)</f>
        <v>0</v>
      </c>
      <c r="BI647" s="190">
        <f>IF(N647="nulová",J647,0)</f>
        <v>0</v>
      </c>
      <c r="BJ647" s="14" t="s">
        <v>82</v>
      </c>
      <c r="BK647" s="190">
        <f>ROUND(I647*H647,2)</f>
        <v>4620</v>
      </c>
      <c r="BL647" s="14" t="s">
        <v>133</v>
      </c>
      <c r="BM647" s="189" t="s">
        <v>1124</v>
      </c>
    </row>
    <row r="648" spans="1:65" s="2" customFormat="1" ht="19.2">
      <c r="A648" s="28"/>
      <c r="B648" s="29"/>
      <c r="C648" s="30"/>
      <c r="D648" s="191" t="s">
        <v>135</v>
      </c>
      <c r="E648" s="30"/>
      <c r="F648" s="192" t="s">
        <v>1125</v>
      </c>
      <c r="G648" s="30"/>
      <c r="H648" s="30"/>
      <c r="I648" s="30"/>
      <c r="J648" s="30"/>
      <c r="K648" s="30"/>
      <c r="L648" s="33"/>
      <c r="M648" s="193"/>
      <c r="N648" s="194"/>
      <c r="O648" s="65"/>
      <c r="P648" s="65"/>
      <c r="Q648" s="65"/>
      <c r="R648" s="65"/>
      <c r="S648" s="65"/>
      <c r="T648" s="66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T648" s="14" t="s">
        <v>135</v>
      </c>
      <c r="AU648" s="14" t="s">
        <v>84</v>
      </c>
    </row>
    <row r="649" spans="1:65" s="2" customFormat="1" ht="16.5" customHeight="1">
      <c r="A649" s="28"/>
      <c r="B649" s="29"/>
      <c r="C649" s="179" t="s">
        <v>1126</v>
      </c>
      <c r="D649" s="179" t="s">
        <v>128</v>
      </c>
      <c r="E649" s="180" t="s">
        <v>1127</v>
      </c>
      <c r="F649" s="181" t="s">
        <v>1128</v>
      </c>
      <c r="G649" s="182" t="s">
        <v>147</v>
      </c>
      <c r="H649" s="183">
        <v>10</v>
      </c>
      <c r="I649" s="184">
        <v>1370</v>
      </c>
      <c r="J649" s="184">
        <f>ROUND(I649*H649,2)</f>
        <v>13700</v>
      </c>
      <c r="K649" s="181" t="s">
        <v>132</v>
      </c>
      <c r="L649" s="33"/>
      <c r="M649" s="185" t="s">
        <v>1</v>
      </c>
      <c r="N649" s="186" t="s">
        <v>39</v>
      </c>
      <c r="O649" s="187">
        <v>0</v>
      </c>
      <c r="P649" s="187">
        <f>O649*H649</f>
        <v>0</v>
      </c>
      <c r="Q649" s="187">
        <v>0</v>
      </c>
      <c r="R649" s="187">
        <f>Q649*H649</f>
        <v>0</v>
      </c>
      <c r="S649" s="187">
        <v>0</v>
      </c>
      <c r="T649" s="188">
        <f>S649*H649</f>
        <v>0</v>
      </c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R649" s="189" t="s">
        <v>133</v>
      </c>
      <c r="AT649" s="189" t="s">
        <v>128</v>
      </c>
      <c r="AU649" s="189" t="s">
        <v>84</v>
      </c>
      <c r="AY649" s="14" t="s">
        <v>125</v>
      </c>
      <c r="BE649" s="190">
        <f>IF(N649="základní",J649,0)</f>
        <v>13700</v>
      </c>
      <c r="BF649" s="190">
        <f>IF(N649="snížená",J649,0)</f>
        <v>0</v>
      </c>
      <c r="BG649" s="190">
        <f>IF(N649="zákl. přenesená",J649,0)</f>
        <v>0</v>
      </c>
      <c r="BH649" s="190">
        <f>IF(N649="sníž. přenesená",J649,0)</f>
        <v>0</v>
      </c>
      <c r="BI649" s="190">
        <f>IF(N649="nulová",J649,0)</f>
        <v>0</v>
      </c>
      <c r="BJ649" s="14" t="s">
        <v>82</v>
      </c>
      <c r="BK649" s="190">
        <f>ROUND(I649*H649,2)</f>
        <v>13700</v>
      </c>
      <c r="BL649" s="14" t="s">
        <v>133</v>
      </c>
      <c r="BM649" s="189" t="s">
        <v>1129</v>
      </c>
    </row>
    <row r="650" spans="1:65" s="2" customFormat="1" ht="19.2">
      <c r="A650" s="28"/>
      <c r="B650" s="29"/>
      <c r="C650" s="30"/>
      <c r="D650" s="191" t="s">
        <v>135</v>
      </c>
      <c r="E650" s="30"/>
      <c r="F650" s="192" t="s">
        <v>1130</v>
      </c>
      <c r="G650" s="30"/>
      <c r="H650" s="30"/>
      <c r="I650" s="30"/>
      <c r="J650" s="30"/>
      <c r="K650" s="30"/>
      <c r="L650" s="33"/>
      <c r="M650" s="193"/>
      <c r="N650" s="194"/>
      <c r="O650" s="65"/>
      <c r="P650" s="65"/>
      <c r="Q650" s="65"/>
      <c r="R650" s="65"/>
      <c r="S650" s="65"/>
      <c r="T650" s="66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T650" s="14" t="s">
        <v>135</v>
      </c>
      <c r="AU650" s="14" t="s">
        <v>84</v>
      </c>
    </row>
    <row r="651" spans="1:65" s="2" customFormat="1" ht="16.5" customHeight="1">
      <c r="A651" s="28"/>
      <c r="B651" s="29"/>
      <c r="C651" s="179" t="s">
        <v>587</v>
      </c>
      <c r="D651" s="179" t="s">
        <v>128</v>
      </c>
      <c r="E651" s="180" t="s">
        <v>1131</v>
      </c>
      <c r="F651" s="181" t="s">
        <v>1132</v>
      </c>
      <c r="G651" s="182" t="s">
        <v>147</v>
      </c>
      <c r="H651" s="183">
        <v>10</v>
      </c>
      <c r="I651" s="184">
        <v>1370</v>
      </c>
      <c r="J651" s="184">
        <f>ROUND(I651*H651,2)</f>
        <v>13700</v>
      </c>
      <c r="K651" s="181" t="s">
        <v>132</v>
      </c>
      <c r="L651" s="33"/>
      <c r="M651" s="185" t="s">
        <v>1</v>
      </c>
      <c r="N651" s="186" t="s">
        <v>39</v>
      </c>
      <c r="O651" s="187">
        <v>0</v>
      </c>
      <c r="P651" s="187">
        <f>O651*H651</f>
        <v>0</v>
      </c>
      <c r="Q651" s="187">
        <v>0</v>
      </c>
      <c r="R651" s="187">
        <f>Q651*H651</f>
        <v>0</v>
      </c>
      <c r="S651" s="187">
        <v>0</v>
      </c>
      <c r="T651" s="188">
        <f>S651*H651</f>
        <v>0</v>
      </c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R651" s="189" t="s">
        <v>133</v>
      </c>
      <c r="AT651" s="189" t="s">
        <v>128</v>
      </c>
      <c r="AU651" s="189" t="s">
        <v>84</v>
      </c>
      <c r="AY651" s="14" t="s">
        <v>125</v>
      </c>
      <c r="BE651" s="190">
        <f>IF(N651="základní",J651,0)</f>
        <v>13700</v>
      </c>
      <c r="BF651" s="190">
        <f>IF(N651="snížená",J651,0)</f>
        <v>0</v>
      </c>
      <c r="BG651" s="190">
        <f>IF(N651="zákl. přenesená",J651,0)</f>
        <v>0</v>
      </c>
      <c r="BH651" s="190">
        <f>IF(N651="sníž. přenesená",J651,0)</f>
        <v>0</v>
      </c>
      <c r="BI651" s="190">
        <f>IF(N651="nulová",J651,0)</f>
        <v>0</v>
      </c>
      <c r="BJ651" s="14" t="s">
        <v>82</v>
      </c>
      <c r="BK651" s="190">
        <f>ROUND(I651*H651,2)</f>
        <v>13700</v>
      </c>
      <c r="BL651" s="14" t="s">
        <v>133</v>
      </c>
      <c r="BM651" s="189" t="s">
        <v>1133</v>
      </c>
    </row>
    <row r="652" spans="1:65" s="2" customFormat="1" ht="19.2">
      <c r="A652" s="28"/>
      <c r="B652" s="29"/>
      <c r="C652" s="30"/>
      <c r="D652" s="191" t="s">
        <v>135</v>
      </c>
      <c r="E652" s="30"/>
      <c r="F652" s="192" t="s">
        <v>1134</v>
      </c>
      <c r="G652" s="30"/>
      <c r="H652" s="30"/>
      <c r="I652" s="30"/>
      <c r="J652" s="30"/>
      <c r="K652" s="30"/>
      <c r="L652" s="33"/>
      <c r="M652" s="193"/>
      <c r="N652" s="194"/>
      <c r="O652" s="65"/>
      <c r="P652" s="65"/>
      <c r="Q652" s="65"/>
      <c r="R652" s="65"/>
      <c r="S652" s="65"/>
      <c r="T652" s="66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T652" s="14" t="s">
        <v>135</v>
      </c>
      <c r="AU652" s="14" t="s">
        <v>84</v>
      </c>
    </row>
    <row r="653" spans="1:65" s="2" customFormat="1" ht="16.5" customHeight="1">
      <c r="A653" s="28"/>
      <c r="B653" s="29"/>
      <c r="C653" s="179" t="s">
        <v>1135</v>
      </c>
      <c r="D653" s="179" t="s">
        <v>128</v>
      </c>
      <c r="E653" s="180" t="s">
        <v>1136</v>
      </c>
      <c r="F653" s="181" t="s">
        <v>1137</v>
      </c>
      <c r="G653" s="182" t="s">
        <v>139</v>
      </c>
      <c r="H653" s="183">
        <v>10</v>
      </c>
      <c r="I653" s="184">
        <v>431</v>
      </c>
      <c r="J653" s="184">
        <f>ROUND(I653*H653,2)</f>
        <v>4310</v>
      </c>
      <c r="K653" s="181" t="s">
        <v>132</v>
      </c>
      <c r="L653" s="33"/>
      <c r="M653" s="185" t="s">
        <v>1</v>
      </c>
      <c r="N653" s="186" t="s">
        <v>39</v>
      </c>
      <c r="O653" s="187">
        <v>0</v>
      </c>
      <c r="P653" s="187">
        <f>O653*H653</f>
        <v>0</v>
      </c>
      <c r="Q653" s="187">
        <v>0</v>
      </c>
      <c r="R653" s="187">
        <f>Q653*H653</f>
        <v>0</v>
      </c>
      <c r="S653" s="187">
        <v>0</v>
      </c>
      <c r="T653" s="188">
        <f>S653*H653</f>
        <v>0</v>
      </c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R653" s="189" t="s">
        <v>133</v>
      </c>
      <c r="AT653" s="189" t="s">
        <v>128</v>
      </c>
      <c r="AU653" s="189" t="s">
        <v>84</v>
      </c>
      <c r="AY653" s="14" t="s">
        <v>125</v>
      </c>
      <c r="BE653" s="190">
        <f>IF(N653="základní",J653,0)</f>
        <v>4310</v>
      </c>
      <c r="BF653" s="190">
        <f>IF(N653="snížená",J653,0)</f>
        <v>0</v>
      </c>
      <c r="BG653" s="190">
        <f>IF(N653="zákl. přenesená",J653,0)</f>
        <v>0</v>
      </c>
      <c r="BH653" s="190">
        <f>IF(N653="sníž. přenesená",J653,0)</f>
        <v>0</v>
      </c>
      <c r="BI653" s="190">
        <f>IF(N653="nulová",J653,0)</f>
        <v>0</v>
      </c>
      <c r="BJ653" s="14" t="s">
        <v>82</v>
      </c>
      <c r="BK653" s="190">
        <f>ROUND(I653*H653,2)</f>
        <v>4310</v>
      </c>
      <c r="BL653" s="14" t="s">
        <v>133</v>
      </c>
      <c r="BM653" s="189" t="s">
        <v>1138</v>
      </c>
    </row>
    <row r="654" spans="1:65" s="2" customFormat="1" ht="48">
      <c r="A654" s="28"/>
      <c r="B654" s="29"/>
      <c r="C654" s="30"/>
      <c r="D654" s="191" t="s">
        <v>135</v>
      </c>
      <c r="E654" s="30"/>
      <c r="F654" s="192" t="s">
        <v>1139</v>
      </c>
      <c r="G654" s="30"/>
      <c r="H654" s="30"/>
      <c r="I654" s="30"/>
      <c r="J654" s="30"/>
      <c r="K654" s="30"/>
      <c r="L654" s="33"/>
      <c r="M654" s="193"/>
      <c r="N654" s="194"/>
      <c r="O654" s="65"/>
      <c r="P654" s="65"/>
      <c r="Q654" s="65"/>
      <c r="R654" s="65"/>
      <c r="S654" s="65"/>
      <c r="T654" s="66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T654" s="14" t="s">
        <v>135</v>
      </c>
      <c r="AU654" s="14" t="s">
        <v>84</v>
      </c>
    </row>
    <row r="655" spans="1:65" s="2" customFormat="1" ht="16.5" customHeight="1">
      <c r="A655" s="28"/>
      <c r="B655" s="29"/>
      <c r="C655" s="179" t="s">
        <v>592</v>
      </c>
      <c r="D655" s="179" t="s">
        <v>128</v>
      </c>
      <c r="E655" s="180" t="s">
        <v>1140</v>
      </c>
      <c r="F655" s="181" t="s">
        <v>1141</v>
      </c>
      <c r="G655" s="182" t="s">
        <v>139</v>
      </c>
      <c r="H655" s="183">
        <v>10</v>
      </c>
      <c r="I655" s="184">
        <v>395</v>
      </c>
      <c r="J655" s="184">
        <f>ROUND(I655*H655,2)</f>
        <v>3950</v>
      </c>
      <c r="K655" s="181" t="s">
        <v>132</v>
      </c>
      <c r="L655" s="33"/>
      <c r="M655" s="185" t="s">
        <v>1</v>
      </c>
      <c r="N655" s="186" t="s">
        <v>39</v>
      </c>
      <c r="O655" s="187">
        <v>0</v>
      </c>
      <c r="P655" s="187">
        <f>O655*H655</f>
        <v>0</v>
      </c>
      <c r="Q655" s="187">
        <v>0</v>
      </c>
      <c r="R655" s="187">
        <f>Q655*H655</f>
        <v>0</v>
      </c>
      <c r="S655" s="187">
        <v>0</v>
      </c>
      <c r="T655" s="188">
        <f>S655*H655</f>
        <v>0</v>
      </c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R655" s="189" t="s">
        <v>133</v>
      </c>
      <c r="AT655" s="189" t="s">
        <v>128</v>
      </c>
      <c r="AU655" s="189" t="s">
        <v>84</v>
      </c>
      <c r="AY655" s="14" t="s">
        <v>125</v>
      </c>
      <c r="BE655" s="190">
        <f>IF(N655="základní",J655,0)</f>
        <v>3950</v>
      </c>
      <c r="BF655" s="190">
        <f>IF(N655="snížená",J655,0)</f>
        <v>0</v>
      </c>
      <c r="BG655" s="190">
        <f>IF(N655="zákl. přenesená",J655,0)</f>
        <v>0</v>
      </c>
      <c r="BH655" s="190">
        <f>IF(N655="sníž. přenesená",J655,0)</f>
        <v>0</v>
      </c>
      <c r="BI655" s="190">
        <f>IF(N655="nulová",J655,0)</f>
        <v>0</v>
      </c>
      <c r="BJ655" s="14" t="s">
        <v>82</v>
      </c>
      <c r="BK655" s="190">
        <f>ROUND(I655*H655,2)</f>
        <v>3950</v>
      </c>
      <c r="BL655" s="14" t="s">
        <v>133</v>
      </c>
      <c r="BM655" s="189" t="s">
        <v>1142</v>
      </c>
    </row>
    <row r="656" spans="1:65" s="2" customFormat="1" ht="48">
      <c r="A656" s="28"/>
      <c r="B656" s="29"/>
      <c r="C656" s="30"/>
      <c r="D656" s="191" t="s">
        <v>135</v>
      </c>
      <c r="E656" s="30"/>
      <c r="F656" s="192" t="s">
        <v>1143</v>
      </c>
      <c r="G656" s="30"/>
      <c r="H656" s="30"/>
      <c r="I656" s="30"/>
      <c r="J656" s="30"/>
      <c r="K656" s="30"/>
      <c r="L656" s="33"/>
      <c r="M656" s="193"/>
      <c r="N656" s="194"/>
      <c r="O656" s="65"/>
      <c r="P656" s="65"/>
      <c r="Q656" s="65"/>
      <c r="R656" s="65"/>
      <c r="S656" s="65"/>
      <c r="T656" s="66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T656" s="14" t="s">
        <v>135</v>
      </c>
      <c r="AU656" s="14" t="s">
        <v>84</v>
      </c>
    </row>
    <row r="657" spans="1:65" s="2" customFormat="1" ht="16.5" customHeight="1">
      <c r="A657" s="28"/>
      <c r="B657" s="29"/>
      <c r="C657" s="179" t="s">
        <v>1144</v>
      </c>
      <c r="D657" s="179" t="s">
        <v>128</v>
      </c>
      <c r="E657" s="180" t="s">
        <v>1145</v>
      </c>
      <c r="F657" s="181" t="s">
        <v>1146</v>
      </c>
      <c r="G657" s="182" t="s">
        <v>139</v>
      </c>
      <c r="H657" s="183">
        <v>10</v>
      </c>
      <c r="I657" s="184">
        <v>323</v>
      </c>
      <c r="J657" s="184">
        <f>ROUND(I657*H657,2)</f>
        <v>3230</v>
      </c>
      <c r="K657" s="181" t="s">
        <v>132</v>
      </c>
      <c r="L657" s="33"/>
      <c r="M657" s="185" t="s">
        <v>1</v>
      </c>
      <c r="N657" s="186" t="s">
        <v>39</v>
      </c>
      <c r="O657" s="187">
        <v>0</v>
      </c>
      <c r="P657" s="187">
        <f>O657*H657</f>
        <v>0</v>
      </c>
      <c r="Q657" s="187">
        <v>0</v>
      </c>
      <c r="R657" s="187">
        <f>Q657*H657</f>
        <v>0</v>
      </c>
      <c r="S657" s="187">
        <v>0</v>
      </c>
      <c r="T657" s="188">
        <f>S657*H657</f>
        <v>0</v>
      </c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R657" s="189" t="s">
        <v>133</v>
      </c>
      <c r="AT657" s="189" t="s">
        <v>128</v>
      </c>
      <c r="AU657" s="189" t="s">
        <v>84</v>
      </c>
      <c r="AY657" s="14" t="s">
        <v>125</v>
      </c>
      <c r="BE657" s="190">
        <f>IF(N657="základní",J657,0)</f>
        <v>3230</v>
      </c>
      <c r="BF657" s="190">
        <f>IF(N657="snížená",J657,0)</f>
        <v>0</v>
      </c>
      <c r="BG657" s="190">
        <f>IF(N657="zákl. přenesená",J657,0)</f>
        <v>0</v>
      </c>
      <c r="BH657" s="190">
        <f>IF(N657="sníž. přenesená",J657,0)</f>
        <v>0</v>
      </c>
      <c r="BI657" s="190">
        <f>IF(N657="nulová",J657,0)</f>
        <v>0</v>
      </c>
      <c r="BJ657" s="14" t="s">
        <v>82</v>
      </c>
      <c r="BK657" s="190">
        <f>ROUND(I657*H657,2)</f>
        <v>3230</v>
      </c>
      <c r="BL657" s="14" t="s">
        <v>133</v>
      </c>
      <c r="BM657" s="189" t="s">
        <v>1147</v>
      </c>
    </row>
    <row r="658" spans="1:65" s="2" customFormat="1" ht="48">
      <c r="A658" s="28"/>
      <c r="B658" s="29"/>
      <c r="C658" s="30"/>
      <c r="D658" s="191" t="s">
        <v>135</v>
      </c>
      <c r="E658" s="30"/>
      <c r="F658" s="192" t="s">
        <v>1148</v>
      </c>
      <c r="G658" s="30"/>
      <c r="H658" s="30"/>
      <c r="I658" s="30"/>
      <c r="J658" s="30"/>
      <c r="K658" s="30"/>
      <c r="L658" s="33"/>
      <c r="M658" s="193"/>
      <c r="N658" s="194"/>
      <c r="O658" s="65"/>
      <c r="P658" s="65"/>
      <c r="Q658" s="65"/>
      <c r="R658" s="65"/>
      <c r="S658" s="65"/>
      <c r="T658" s="66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T658" s="14" t="s">
        <v>135</v>
      </c>
      <c r="AU658" s="14" t="s">
        <v>84</v>
      </c>
    </row>
    <row r="659" spans="1:65" s="2" customFormat="1" ht="16.5" customHeight="1">
      <c r="A659" s="28"/>
      <c r="B659" s="29"/>
      <c r="C659" s="179" t="s">
        <v>597</v>
      </c>
      <c r="D659" s="179" t="s">
        <v>128</v>
      </c>
      <c r="E659" s="180" t="s">
        <v>1149</v>
      </c>
      <c r="F659" s="181" t="s">
        <v>1150</v>
      </c>
      <c r="G659" s="182" t="s">
        <v>139</v>
      </c>
      <c r="H659" s="183">
        <v>10</v>
      </c>
      <c r="I659" s="184">
        <v>295</v>
      </c>
      <c r="J659" s="184">
        <f>ROUND(I659*H659,2)</f>
        <v>2950</v>
      </c>
      <c r="K659" s="181" t="s">
        <v>132</v>
      </c>
      <c r="L659" s="33"/>
      <c r="M659" s="185" t="s">
        <v>1</v>
      </c>
      <c r="N659" s="186" t="s">
        <v>39</v>
      </c>
      <c r="O659" s="187">
        <v>0</v>
      </c>
      <c r="P659" s="187">
        <f>O659*H659</f>
        <v>0</v>
      </c>
      <c r="Q659" s="187">
        <v>0</v>
      </c>
      <c r="R659" s="187">
        <f>Q659*H659</f>
        <v>0</v>
      </c>
      <c r="S659" s="187">
        <v>0</v>
      </c>
      <c r="T659" s="188">
        <f>S659*H659</f>
        <v>0</v>
      </c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R659" s="189" t="s">
        <v>133</v>
      </c>
      <c r="AT659" s="189" t="s">
        <v>128</v>
      </c>
      <c r="AU659" s="189" t="s">
        <v>84</v>
      </c>
      <c r="AY659" s="14" t="s">
        <v>125</v>
      </c>
      <c r="BE659" s="190">
        <f>IF(N659="základní",J659,0)</f>
        <v>2950</v>
      </c>
      <c r="BF659" s="190">
        <f>IF(N659="snížená",J659,0)</f>
        <v>0</v>
      </c>
      <c r="BG659" s="190">
        <f>IF(N659="zákl. přenesená",J659,0)</f>
        <v>0</v>
      </c>
      <c r="BH659" s="190">
        <f>IF(N659="sníž. přenesená",J659,0)</f>
        <v>0</v>
      </c>
      <c r="BI659" s="190">
        <f>IF(N659="nulová",J659,0)</f>
        <v>0</v>
      </c>
      <c r="BJ659" s="14" t="s">
        <v>82</v>
      </c>
      <c r="BK659" s="190">
        <f>ROUND(I659*H659,2)</f>
        <v>2950</v>
      </c>
      <c r="BL659" s="14" t="s">
        <v>133</v>
      </c>
      <c r="BM659" s="189" t="s">
        <v>1151</v>
      </c>
    </row>
    <row r="660" spans="1:65" s="2" customFormat="1" ht="48">
      <c r="A660" s="28"/>
      <c r="B660" s="29"/>
      <c r="C660" s="30"/>
      <c r="D660" s="191" t="s">
        <v>135</v>
      </c>
      <c r="E660" s="30"/>
      <c r="F660" s="192" t="s">
        <v>1152</v>
      </c>
      <c r="G660" s="30"/>
      <c r="H660" s="30"/>
      <c r="I660" s="30"/>
      <c r="J660" s="30"/>
      <c r="K660" s="30"/>
      <c r="L660" s="33"/>
      <c r="M660" s="193"/>
      <c r="N660" s="194"/>
      <c r="O660" s="65"/>
      <c r="P660" s="65"/>
      <c r="Q660" s="65"/>
      <c r="R660" s="65"/>
      <c r="S660" s="65"/>
      <c r="T660" s="66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T660" s="14" t="s">
        <v>135</v>
      </c>
      <c r="AU660" s="14" t="s">
        <v>84</v>
      </c>
    </row>
    <row r="661" spans="1:65" s="2" customFormat="1" ht="16.5" customHeight="1">
      <c r="A661" s="28"/>
      <c r="B661" s="29"/>
      <c r="C661" s="179" t="s">
        <v>1153</v>
      </c>
      <c r="D661" s="179" t="s">
        <v>128</v>
      </c>
      <c r="E661" s="180" t="s">
        <v>1154</v>
      </c>
      <c r="F661" s="181" t="s">
        <v>1155</v>
      </c>
      <c r="G661" s="182" t="s">
        <v>139</v>
      </c>
      <c r="H661" s="183">
        <v>10</v>
      </c>
      <c r="I661" s="184">
        <v>460</v>
      </c>
      <c r="J661" s="184">
        <f>ROUND(I661*H661,2)</f>
        <v>4600</v>
      </c>
      <c r="K661" s="181" t="s">
        <v>132</v>
      </c>
      <c r="L661" s="33"/>
      <c r="M661" s="185" t="s">
        <v>1</v>
      </c>
      <c r="N661" s="186" t="s">
        <v>39</v>
      </c>
      <c r="O661" s="187">
        <v>0</v>
      </c>
      <c r="P661" s="187">
        <f>O661*H661</f>
        <v>0</v>
      </c>
      <c r="Q661" s="187">
        <v>0</v>
      </c>
      <c r="R661" s="187">
        <f>Q661*H661</f>
        <v>0</v>
      </c>
      <c r="S661" s="187">
        <v>0</v>
      </c>
      <c r="T661" s="188">
        <f>S661*H661</f>
        <v>0</v>
      </c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R661" s="189" t="s">
        <v>133</v>
      </c>
      <c r="AT661" s="189" t="s">
        <v>128</v>
      </c>
      <c r="AU661" s="189" t="s">
        <v>84</v>
      </c>
      <c r="AY661" s="14" t="s">
        <v>125</v>
      </c>
      <c r="BE661" s="190">
        <f>IF(N661="základní",J661,0)</f>
        <v>4600</v>
      </c>
      <c r="BF661" s="190">
        <f>IF(N661="snížená",J661,0)</f>
        <v>0</v>
      </c>
      <c r="BG661" s="190">
        <f>IF(N661="zákl. přenesená",J661,0)</f>
        <v>0</v>
      </c>
      <c r="BH661" s="190">
        <f>IF(N661="sníž. přenesená",J661,0)</f>
        <v>0</v>
      </c>
      <c r="BI661" s="190">
        <f>IF(N661="nulová",J661,0)</f>
        <v>0</v>
      </c>
      <c r="BJ661" s="14" t="s">
        <v>82</v>
      </c>
      <c r="BK661" s="190">
        <f>ROUND(I661*H661,2)</f>
        <v>4600</v>
      </c>
      <c r="BL661" s="14" t="s">
        <v>133</v>
      </c>
      <c r="BM661" s="189" t="s">
        <v>1156</v>
      </c>
    </row>
    <row r="662" spans="1:65" s="2" customFormat="1" ht="48">
      <c r="A662" s="28"/>
      <c r="B662" s="29"/>
      <c r="C662" s="30"/>
      <c r="D662" s="191" t="s">
        <v>135</v>
      </c>
      <c r="E662" s="30"/>
      <c r="F662" s="192" t="s">
        <v>1157</v>
      </c>
      <c r="G662" s="30"/>
      <c r="H662" s="30"/>
      <c r="I662" s="30"/>
      <c r="J662" s="30"/>
      <c r="K662" s="30"/>
      <c r="L662" s="33"/>
      <c r="M662" s="193"/>
      <c r="N662" s="194"/>
      <c r="O662" s="65"/>
      <c r="P662" s="65"/>
      <c r="Q662" s="65"/>
      <c r="R662" s="65"/>
      <c r="S662" s="65"/>
      <c r="T662" s="66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T662" s="14" t="s">
        <v>135</v>
      </c>
      <c r="AU662" s="14" t="s">
        <v>84</v>
      </c>
    </row>
    <row r="663" spans="1:65" s="2" customFormat="1" ht="16.5" customHeight="1">
      <c r="A663" s="28"/>
      <c r="B663" s="29"/>
      <c r="C663" s="179" t="s">
        <v>602</v>
      </c>
      <c r="D663" s="179" t="s">
        <v>128</v>
      </c>
      <c r="E663" s="180" t="s">
        <v>1158</v>
      </c>
      <c r="F663" s="181" t="s">
        <v>1159</v>
      </c>
      <c r="G663" s="182" t="s">
        <v>139</v>
      </c>
      <c r="H663" s="183">
        <v>10</v>
      </c>
      <c r="I663" s="184">
        <v>424</v>
      </c>
      <c r="J663" s="184">
        <f>ROUND(I663*H663,2)</f>
        <v>4240</v>
      </c>
      <c r="K663" s="181" t="s">
        <v>132</v>
      </c>
      <c r="L663" s="33"/>
      <c r="M663" s="185" t="s">
        <v>1</v>
      </c>
      <c r="N663" s="186" t="s">
        <v>39</v>
      </c>
      <c r="O663" s="187">
        <v>0</v>
      </c>
      <c r="P663" s="187">
        <f>O663*H663</f>
        <v>0</v>
      </c>
      <c r="Q663" s="187">
        <v>0</v>
      </c>
      <c r="R663" s="187">
        <f>Q663*H663</f>
        <v>0</v>
      </c>
      <c r="S663" s="187">
        <v>0</v>
      </c>
      <c r="T663" s="188">
        <f>S663*H663</f>
        <v>0</v>
      </c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R663" s="189" t="s">
        <v>133</v>
      </c>
      <c r="AT663" s="189" t="s">
        <v>128</v>
      </c>
      <c r="AU663" s="189" t="s">
        <v>84</v>
      </c>
      <c r="AY663" s="14" t="s">
        <v>125</v>
      </c>
      <c r="BE663" s="190">
        <f>IF(N663="základní",J663,0)</f>
        <v>4240</v>
      </c>
      <c r="BF663" s="190">
        <f>IF(N663="snížená",J663,0)</f>
        <v>0</v>
      </c>
      <c r="BG663" s="190">
        <f>IF(N663="zákl. přenesená",J663,0)</f>
        <v>0</v>
      </c>
      <c r="BH663" s="190">
        <f>IF(N663="sníž. přenesená",J663,0)</f>
        <v>0</v>
      </c>
      <c r="BI663" s="190">
        <f>IF(N663="nulová",J663,0)</f>
        <v>0</v>
      </c>
      <c r="BJ663" s="14" t="s">
        <v>82</v>
      </c>
      <c r="BK663" s="190">
        <f>ROUND(I663*H663,2)</f>
        <v>4240</v>
      </c>
      <c r="BL663" s="14" t="s">
        <v>133</v>
      </c>
      <c r="BM663" s="189" t="s">
        <v>1160</v>
      </c>
    </row>
    <row r="664" spans="1:65" s="2" customFormat="1" ht="48">
      <c r="A664" s="28"/>
      <c r="B664" s="29"/>
      <c r="C664" s="30"/>
      <c r="D664" s="191" t="s">
        <v>135</v>
      </c>
      <c r="E664" s="30"/>
      <c r="F664" s="192" t="s">
        <v>1161</v>
      </c>
      <c r="G664" s="30"/>
      <c r="H664" s="30"/>
      <c r="I664" s="30"/>
      <c r="J664" s="30"/>
      <c r="K664" s="30"/>
      <c r="L664" s="33"/>
      <c r="M664" s="193"/>
      <c r="N664" s="194"/>
      <c r="O664" s="65"/>
      <c r="P664" s="65"/>
      <c r="Q664" s="65"/>
      <c r="R664" s="65"/>
      <c r="S664" s="65"/>
      <c r="T664" s="66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T664" s="14" t="s">
        <v>135</v>
      </c>
      <c r="AU664" s="14" t="s">
        <v>84</v>
      </c>
    </row>
    <row r="665" spans="1:65" s="2" customFormat="1" ht="16.5" customHeight="1">
      <c r="A665" s="28"/>
      <c r="B665" s="29"/>
      <c r="C665" s="179" t="s">
        <v>1162</v>
      </c>
      <c r="D665" s="179" t="s">
        <v>128</v>
      </c>
      <c r="E665" s="180" t="s">
        <v>1163</v>
      </c>
      <c r="F665" s="181" t="s">
        <v>1164</v>
      </c>
      <c r="G665" s="182" t="s">
        <v>139</v>
      </c>
      <c r="H665" s="183">
        <v>10</v>
      </c>
      <c r="I665" s="184">
        <v>481</v>
      </c>
      <c r="J665" s="184">
        <f>ROUND(I665*H665,2)</f>
        <v>4810</v>
      </c>
      <c r="K665" s="181" t="s">
        <v>132</v>
      </c>
      <c r="L665" s="33"/>
      <c r="M665" s="185" t="s">
        <v>1</v>
      </c>
      <c r="N665" s="186" t="s">
        <v>39</v>
      </c>
      <c r="O665" s="187">
        <v>0</v>
      </c>
      <c r="P665" s="187">
        <f>O665*H665</f>
        <v>0</v>
      </c>
      <c r="Q665" s="187">
        <v>0</v>
      </c>
      <c r="R665" s="187">
        <f>Q665*H665</f>
        <v>0</v>
      </c>
      <c r="S665" s="187">
        <v>0</v>
      </c>
      <c r="T665" s="188">
        <f>S665*H665</f>
        <v>0</v>
      </c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R665" s="189" t="s">
        <v>133</v>
      </c>
      <c r="AT665" s="189" t="s">
        <v>128</v>
      </c>
      <c r="AU665" s="189" t="s">
        <v>84</v>
      </c>
      <c r="AY665" s="14" t="s">
        <v>125</v>
      </c>
      <c r="BE665" s="190">
        <f>IF(N665="základní",J665,0)</f>
        <v>4810</v>
      </c>
      <c r="BF665" s="190">
        <f>IF(N665="snížená",J665,0)</f>
        <v>0</v>
      </c>
      <c r="BG665" s="190">
        <f>IF(N665="zákl. přenesená",J665,0)</f>
        <v>0</v>
      </c>
      <c r="BH665" s="190">
        <f>IF(N665="sníž. přenesená",J665,0)</f>
        <v>0</v>
      </c>
      <c r="BI665" s="190">
        <f>IF(N665="nulová",J665,0)</f>
        <v>0</v>
      </c>
      <c r="BJ665" s="14" t="s">
        <v>82</v>
      </c>
      <c r="BK665" s="190">
        <f>ROUND(I665*H665,2)</f>
        <v>4810</v>
      </c>
      <c r="BL665" s="14" t="s">
        <v>133</v>
      </c>
      <c r="BM665" s="189" t="s">
        <v>1165</v>
      </c>
    </row>
    <row r="666" spans="1:65" s="2" customFormat="1" ht="48">
      <c r="A666" s="28"/>
      <c r="B666" s="29"/>
      <c r="C666" s="30"/>
      <c r="D666" s="191" t="s">
        <v>135</v>
      </c>
      <c r="E666" s="30"/>
      <c r="F666" s="192" t="s">
        <v>1166</v>
      </c>
      <c r="G666" s="30"/>
      <c r="H666" s="30"/>
      <c r="I666" s="30"/>
      <c r="J666" s="30"/>
      <c r="K666" s="30"/>
      <c r="L666" s="33"/>
      <c r="M666" s="193"/>
      <c r="N666" s="194"/>
      <c r="O666" s="65"/>
      <c r="P666" s="65"/>
      <c r="Q666" s="65"/>
      <c r="R666" s="65"/>
      <c r="S666" s="65"/>
      <c r="T666" s="66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T666" s="14" t="s">
        <v>135</v>
      </c>
      <c r="AU666" s="14" t="s">
        <v>84</v>
      </c>
    </row>
    <row r="667" spans="1:65" s="2" customFormat="1" ht="16.5" customHeight="1">
      <c r="A667" s="28"/>
      <c r="B667" s="29"/>
      <c r="C667" s="179" t="s">
        <v>606</v>
      </c>
      <c r="D667" s="179" t="s">
        <v>128</v>
      </c>
      <c r="E667" s="180" t="s">
        <v>1167</v>
      </c>
      <c r="F667" s="181" t="s">
        <v>1168</v>
      </c>
      <c r="G667" s="182" t="s">
        <v>139</v>
      </c>
      <c r="H667" s="183">
        <v>10</v>
      </c>
      <c r="I667" s="184">
        <v>438</v>
      </c>
      <c r="J667" s="184">
        <f>ROUND(I667*H667,2)</f>
        <v>4380</v>
      </c>
      <c r="K667" s="181" t="s">
        <v>132</v>
      </c>
      <c r="L667" s="33"/>
      <c r="M667" s="185" t="s">
        <v>1</v>
      </c>
      <c r="N667" s="186" t="s">
        <v>39</v>
      </c>
      <c r="O667" s="187">
        <v>0</v>
      </c>
      <c r="P667" s="187">
        <f>O667*H667</f>
        <v>0</v>
      </c>
      <c r="Q667" s="187">
        <v>0</v>
      </c>
      <c r="R667" s="187">
        <f>Q667*H667</f>
        <v>0</v>
      </c>
      <c r="S667" s="187">
        <v>0</v>
      </c>
      <c r="T667" s="188">
        <f>S667*H667</f>
        <v>0</v>
      </c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R667" s="189" t="s">
        <v>133</v>
      </c>
      <c r="AT667" s="189" t="s">
        <v>128</v>
      </c>
      <c r="AU667" s="189" t="s">
        <v>84</v>
      </c>
      <c r="AY667" s="14" t="s">
        <v>125</v>
      </c>
      <c r="BE667" s="190">
        <f>IF(N667="základní",J667,0)</f>
        <v>4380</v>
      </c>
      <c r="BF667" s="190">
        <f>IF(N667="snížená",J667,0)</f>
        <v>0</v>
      </c>
      <c r="BG667" s="190">
        <f>IF(N667="zákl. přenesená",J667,0)</f>
        <v>0</v>
      </c>
      <c r="BH667" s="190">
        <f>IF(N667="sníž. přenesená",J667,0)</f>
        <v>0</v>
      </c>
      <c r="BI667" s="190">
        <f>IF(N667="nulová",J667,0)</f>
        <v>0</v>
      </c>
      <c r="BJ667" s="14" t="s">
        <v>82</v>
      </c>
      <c r="BK667" s="190">
        <f>ROUND(I667*H667,2)</f>
        <v>4380</v>
      </c>
      <c r="BL667" s="14" t="s">
        <v>133</v>
      </c>
      <c r="BM667" s="189" t="s">
        <v>1169</v>
      </c>
    </row>
    <row r="668" spans="1:65" s="2" customFormat="1" ht="48">
      <c r="A668" s="28"/>
      <c r="B668" s="29"/>
      <c r="C668" s="30"/>
      <c r="D668" s="191" t="s">
        <v>135</v>
      </c>
      <c r="E668" s="30"/>
      <c r="F668" s="192" t="s">
        <v>1170</v>
      </c>
      <c r="G668" s="30"/>
      <c r="H668" s="30"/>
      <c r="I668" s="30"/>
      <c r="J668" s="30"/>
      <c r="K668" s="30"/>
      <c r="L668" s="33"/>
      <c r="M668" s="193"/>
      <c r="N668" s="194"/>
      <c r="O668" s="65"/>
      <c r="P668" s="65"/>
      <c r="Q668" s="65"/>
      <c r="R668" s="65"/>
      <c r="S668" s="65"/>
      <c r="T668" s="66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T668" s="14" t="s">
        <v>135</v>
      </c>
      <c r="AU668" s="14" t="s">
        <v>84</v>
      </c>
    </row>
    <row r="669" spans="1:65" s="2" customFormat="1" ht="16.5" customHeight="1">
      <c r="A669" s="28"/>
      <c r="B669" s="29"/>
      <c r="C669" s="179" t="s">
        <v>1171</v>
      </c>
      <c r="D669" s="179" t="s">
        <v>128</v>
      </c>
      <c r="E669" s="180" t="s">
        <v>1172</v>
      </c>
      <c r="F669" s="181" t="s">
        <v>1173</v>
      </c>
      <c r="G669" s="182" t="s">
        <v>139</v>
      </c>
      <c r="H669" s="183">
        <v>10</v>
      </c>
      <c r="I669" s="184">
        <v>367</v>
      </c>
      <c r="J669" s="184">
        <f>ROUND(I669*H669,2)</f>
        <v>3670</v>
      </c>
      <c r="K669" s="181" t="s">
        <v>132</v>
      </c>
      <c r="L669" s="33"/>
      <c r="M669" s="185" t="s">
        <v>1</v>
      </c>
      <c r="N669" s="186" t="s">
        <v>39</v>
      </c>
      <c r="O669" s="187">
        <v>0</v>
      </c>
      <c r="P669" s="187">
        <f>O669*H669</f>
        <v>0</v>
      </c>
      <c r="Q669" s="187">
        <v>0</v>
      </c>
      <c r="R669" s="187">
        <f>Q669*H669</f>
        <v>0</v>
      </c>
      <c r="S669" s="187">
        <v>0</v>
      </c>
      <c r="T669" s="188">
        <f>S669*H669</f>
        <v>0</v>
      </c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R669" s="189" t="s">
        <v>133</v>
      </c>
      <c r="AT669" s="189" t="s">
        <v>128</v>
      </c>
      <c r="AU669" s="189" t="s">
        <v>84</v>
      </c>
      <c r="AY669" s="14" t="s">
        <v>125</v>
      </c>
      <c r="BE669" s="190">
        <f>IF(N669="základní",J669,0)</f>
        <v>3670</v>
      </c>
      <c r="BF669" s="190">
        <f>IF(N669="snížená",J669,0)</f>
        <v>0</v>
      </c>
      <c r="BG669" s="190">
        <f>IF(N669="zákl. přenesená",J669,0)</f>
        <v>0</v>
      </c>
      <c r="BH669" s="190">
        <f>IF(N669="sníž. přenesená",J669,0)</f>
        <v>0</v>
      </c>
      <c r="BI669" s="190">
        <f>IF(N669="nulová",J669,0)</f>
        <v>0</v>
      </c>
      <c r="BJ669" s="14" t="s">
        <v>82</v>
      </c>
      <c r="BK669" s="190">
        <f>ROUND(I669*H669,2)</f>
        <v>3670</v>
      </c>
      <c r="BL669" s="14" t="s">
        <v>133</v>
      </c>
      <c r="BM669" s="189" t="s">
        <v>1174</v>
      </c>
    </row>
    <row r="670" spans="1:65" s="2" customFormat="1" ht="48">
      <c r="A670" s="28"/>
      <c r="B670" s="29"/>
      <c r="C670" s="30"/>
      <c r="D670" s="191" t="s">
        <v>135</v>
      </c>
      <c r="E670" s="30"/>
      <c r="F670" s="192" t="s">
        <v>1175</v>
      </c>
      <c r="G670" s="30"/>
      <c r="H670" s="30"/>
      <c r="I670" s="30"/>
      <c r="J670" s="30"/>
      <c r="K670" s="30"/>
      <c r="L670" s="33"/>
      <c r="M670" s="193"/>
      <c r="N670" s="194"/>
      <c r="O670" s="65"/>
      <c r="P670" s="65"/>
      <c r="Q670" s="65"/>
      <c r="R670" s="65"/>
      <c r="S670" s="65"/>
      <c r="T670" s="66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T670" s="14" t="s">
        <v>135</v>
      </c>
      <c r="AU670" s="14" t="s">
        <v>84</v>
      </c>
    </row>
    <row r="671" spans="1:65" s="2" customFormat="1" ht="16.5" customHeight="1">
      <c r="A671" s="28"/>
      <c r="B671" s="29"/>
      <c r="C671" s="179" t="s">
        <v>611</v>
      </c>
      <c r="D671" s="179" t="s">
        <v>128</v>
      </c>
      <c r="E671" s="180" t="s">
        <v>1176</v>
      </c>
      <c r="F671" s="181" t="s">
        <v>1177</v>
      </c>
      <c r="G671" s="182" t="s">
        <v>139</v>
      </c>
      <c r="H671" s="183">
        <v>10</v>
      </c>
      <c r="I671" s="184">
        <v>330</v>
      </c>
      <c r="J671" s="184">
        <f>ROUND(I671*H671,2)</f>
        <v>3300</v>
      </c>
      <c r="K671" s="181" t="s">
        <v>132</v>
      </c>
      <c r="L671" s="33"/>
      <c r="M671" s="185" t="s">
        <v>1</v>
      </c>
      <c r="N671" s="186" t="s">
        <v>39</v>
      </c>
      <c r="O671" s="187">
        <v>0</v>
      </c>
      <c r="P671" s="187">
        <f>O671*H671</f>
        <v>0</v>
      </c>
      <c r="Q671" s="187">
        <v>0</v>
      </c>
      <c r="R671" s="187">
        <f>Q671*H671</f>
        <v>0</v>
      </c>
      <c r="S671" s="187">
        <v>0</v>
      </c>
      <c r="T671" s="188">
        <f>S671*H671</f>
        <v>0</v>
      </c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R671" s="189" t="s">
        <v>133</v>
      </c>
      <c r="AT671" s="189" t="s">
        <v>128</v>
      </c>
      <c r="AU671" s="189" t="s">
        <v>84</v>
      </c>
      <c r="AY671" s="14" t="s">
        <v>125</v>
      </c>
      <c r="BE671" s="190">
        <f>IF(N671="základní",J671,0)</f>
        <v>3300</v>
      </c>
      <c r="BF671" s="190">
        <f>IF(N671="snížená",J671,0)</f>
        <v>0</v>
      </c>
      <c r="BG671" s="190">
        <f>IF(N671="zákl. přenesená",J671,0)</f>
        <v>0</v>
      </c>
      <c r="BH671" s="190">
        <f>IF(N671="sníž. přenesená",J671,0)</f>
        <v>0</v>
      </c>
      <c r="BI671" s="190">
        <f>IF(N671="nulová",J671,0)</f>
        <v>0</v>
      </c>
      <c r="BJ671" s="14" t="s">
        <v>82</v>
      </c>
      <c r="BK671" s="190">
        <f>ROUND(I671*H671,2)</f>
        <v>3300</v>
      </c>
      <c r="BL671" s="14" t="s">
        <v>133</v>
      </c>
      <c r="BM671" s="189" t="s">
        <v>1178</v>
      </c>
    </row>
    <row r="672" spans="1:65" s="2" customFormat="1" ht="48">
      <c r="A672" s="28"/>
      <c r="B672" s="29"/>
      <c r="C672" s="30"/>
      <c r="D672" s="191" t="s">
        <v>135</v>
      </c>
      <c r="E672" s="30"/>
      <c r="F672" s="192" t="s">
        <v>1179</v>
      </c>
      <c r="G672" s="30"/>
      <c r="H672" s="30"/>
      <c r="I672" s="30"/>
      <c r="J672" s="30"/>
      <c r="K672" s="30"/>
      <c r="L672" s="33"/>
      <c r="M672" s="193"/>
      <c r="N672" s="194"/>
      <c r="O672" s="65"/>
      <c r="P672" s="65"/>
      <c r="Q672" s="65"/>
      <c r="R672" s="65"/>
      <c r="S672" s="65"/>
      <c r="T672" s="66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T672" s="14" t="s">
        <v>135</v>
      </c>
      <c r="AU672" s="14" t="s">
        <v>84</v>
      </c>
    </row>
    <row r="673" spans="1:65" s="2" customFormat="1" ht="16.5" customHeight="1">
      <c r="A673" s="28"/>
      <c r="B673" s="29"/>
      <c r="C673" s="179" t="s">
        <v>1180</v>
      </c>
      <c r="D673" s="179" t="s">
        <v>128</v>
      </c>
      <c r="E673" s="180" t="s">
        <v>1181</v>
      </c>
      <c r="F673" s="181" t="s">
        <v>1182</v>
      </c>
      <c r="G673" s="182" t="s">
        <v>139</v>
      </c>
      <c r="H673" s="183">
        <v>10</v>
      </c>
      <c r="I673" s="184">
        <v>510</v>
      </c>
      <c r="J673" s="184">
        <f>ROUND(I673*H673,2)</f>
        <v>5100</v>
      </c>
      <c r="K673" s="181" t="s">
        <v>132</v>
      </c>
      <c r="L673" s="33"/>
      <c r="M673" s="185" t="s">
        <v>1</v>
      </c>
      <c r="N673" s="186" t="s">
        <v>39</v>
      </c>
      <c r="O673" s="187">
        <v>0</v>
      </c>
      <c r="P673" s="187">
        <f>O673*H673</f>
        <v>0</v>
      </c>
      <c r="Q673" s="187">
        <v>0</v>
      </c>
      <c r="R673" s="187">
        <f>Q673*H673</f>
        <v>0</v>
      </c>
      <c r="S673" s="187">
        <v>0</v>
      </c>
      <c r="T673" s="188">
        <f>S673*H673</f>
        <v>0</v>
      </c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R673" s="189" t="s">
        <v>133</v>
      </c>
      <c r="AT673" s="189" t="s">
        <v>128</v>
      </c>
      <c r="AU673" s="189" t="s">
        <v>84</v>
      </c>
      <c r="AY673" s="14" t="s">
        <v>125</v>
      </c>
      <c r="BE673" s="190">
        <f>IF(N673="základní",J673,0)</f>
        <v>5100</v>
      </c>
      <c r="BF673" s="190">
        <f>IF(N673="snížená",J673,0)</f>
        <v>0</v>
      </c>
      <c r="BG673" s="190">
        <f>IF(N673="zákl. přenesená",J673,0)</f>
        <v>0</v>
      </c>
      <c r="BH673" s="190">
        <f>IF(N673="sníž. přenesená",J673,0)</f>
        <v>0</v>
      </c>
      <c r="BI673" s="190">
        <f>IF(N673="nulová",J673,0)</f>
        <v>0</v>
      </c>
      <c r="BJ673" s="14" t="s">
        <v>82</v>
      </c>
      <c r="BK673" s="190">
        <f>ROUND(I673*H673,2)</f>
        <v>5100</v>
      </c>
      <c r="BL673" s="14" t="s">
        <v>133</v>
      </c>
      <c r="BM673" s="189" t="s">
        <v>1183</v>
      </c>
    </row>
    <row r="674" spans="1:65" s="2" customFormat="1" ht="48">
      <c r="A674" s="28"/>
      <c r="B674" s="29"/>
      <c r="C674" s="30"/>
      <c r="D674" s="191" t="s">
        <v>135</v>
      </c>
      <c r="E674" s="30"/>
      <c r="F674" s="192" t="s">
        <v>1184</v>
      </c>
      <c r="G674" s="30"/>
      <c r="H674" s="30"/>
      <c r="I674" s="30"/>
      <c r="J674" s="30"/>
      <c r="K674" s="30"/>
      <c r="L674" s="33"/>
      <c r="M674" s="193"/>
      <c r="N674" s="194"/>
      <c r="O674" s="65"/>
      <c r="P674" s="65"/>
      <c r="Q674" s="65"/>
      <c r="R674" s="65"/>
      <c r="S674" s="65"/>
      <c r="T674" s="66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T674" s="14" t="s">
        <v>135</v>
      </c>
      <c r="AU674" s="14" t="s">
        <v>84</v>
      </c>
    </row>
    <row r="675" spans="1:65" s="2" customFormat="1" ht="16.5" customHeight="1">
      <c r="A675" s="28"/>
      <c r="B675" s="29"/>
      <c r="C675" s="179" t="s">
        <v>615</v>
      </c>
      <c r="D675" s="179" t="s">
        <v>128</v>
      </c>
      <c r="E675" s="180" t="s">
        <v>1185</v>
      </c>
      <c r="F675" s="181" t="s">
        <v>1186</v>
      </c>
      <c r="G675" s="182" t="s">
        <v>139</v>
      </c>
      <c r="H675" s="183">
        <v>10</v>
      </c>
      <c r="I675" s="184">
        <v>474</v>
      </c>
      <c r="J675" s="184">
        <f>ROUND(I675*H675,2)</f>
        <v>4740</v>
      </c>
      <c r="K675" s="181" t="s">
        <v>132</v>
      </c>
      <c r="L675" s="33"/>
      <c r="M675" s="185" t="s">
        <v>1</v>
      </c>
      <c r="N675" s="186" t="s">
        <v>39</v>
      </c>
      <c r="O675" s="187">
        <v>0</v>
      </c>
      <c r="P675" s="187">
        <f>O675*H675</f>
        <v>0</v>
      </c>
      <c r="Q675" s="187">
        <v>0</v>
      </c>
      <c r="R675" s="187">
        <f>Q675*H675</f>
        <v>0</v>
      </c>
      <c r="S675" s="187">
        <v>0</v>
      </c>
      <c r="T675" s="188">
        <f>S675*H675</f>
        <v>0</v>
      </c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R675" s="189" t="s">
        <v>133</v>
      </c>
      <c r="AT675" s="189" t="s">
        <v>128</v>
      </c>
      <c r="AU675" s="189" t="s">
        <v>84</v>
      </c>
      <c r="AY675" s="14" t="s">
        <v>125</v>
      </c>
      <c r="BE675" s="190">
        <f>IF(N675="základní",J675,0)</f>
        <v>4740</v>
      </c>
      <c r="BF675" s="190">
        <f>IF(N675="snížená",J675,0)</f>
        <v>0</v>
      </c>
      <c r="BG675" s="190">
        <f>IF(N675="zákl. přenesená",J675,0)</f>
        <v>0</v>
      </c>
      <c r="BH675" s="190">
        <f>IF(N675="sníž. přenesená",J675,0)</f>
        <v>0</v>
      </c>
      <c r="BI675" s="190">
        <f>IF(N675="nulová",J675,0)</f>
        <v>0</v>
      </c>
      <c r="BJ675" s="14" t="s">
        <v>82</v>
      </c>
      <c r="BK675" s="190">
        <f>ROUND(I675*H675,2)</f>
        <v>4740</v>
      </c>
      <c r="BL675" s="14" t="s">
        <v>133</v>
      </c>
      <c r="BM675" s="189" t="s">
        <v>1187</v>
      </c>
    </row>
    <row r="676" spans="1:65" s="2" customFormat="1" ht="48">
      <c r="A676" s="28"/>
      <c r="B676" s="29"/>
      <c r="C676" s="30"/>
      <c r="D676" s="191" t="s">
        <v>135</v>
      </c>
      <c r="E676" s="30"/>
      <c r="F676" s="192" t="s">
        <v>1188</v>
      </c>
      <c r="G676" s="30"/>
      <c r="H676" s="30"/>
      <c r="I676" s="30"/>
      <c r="J676" s="30"/>
      <c r="K676" s="30"/>
      <c r="L676" s="33"/>
      <c r="M676" s="193"/>
      <c r="N676" s="194"/>
      <c r="O676" s="65"/>
      <c r="P676" s="65"/>
      <c r="Q676" s="65"/>
      <c r="R676" s="65"/>
      <c r="S676" s="65"/>
      <c r="T676" s="66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T676" s="14" t="s">
        <v>135</v>
      </c>
      <c r="AU676" s="14" t="s">
        <v>84</v>
      </c>
    </row>
    <row r="677" spans="1:65" s="2" customFormat="1" ht="16.5" customHeight="1">
      <c r="A677" s="28"/>
      <c r="B677" s="29"/>
      <c r="C677" s="179" t="s">
        <v>1189</v>
      </c>
      <c r="D677" s="179" t="s">
        <v>128</v>
      </c>
      <c r="E677" s="180" t="s">
        <v>1190</v>
      </c>
      <c r="F677" s="181" t="s">
        <v>1191</v>
      </c>
      <c r="G677" s="182" t="s">
        <v>139</v>
      </c>
      <c r="H677" s="183">
        <v>10</v>
      </c>
      <c r="I677" s="184">
        <v>531</v>
      </c>
      <c r="J677" s="184">
        <f>ROUND(I677*H677,2)</f>
        <v>5310</v>
      </c>
      <c r="K677" s="181" t="s">
        <v>132</v>
      </c>
      <c r="L677" s="33"/>
      <c r="M677" s="185" t="s">
        <v>1</v>
      </c>
      <c r="N677" s="186" t="s">
        <v>39</v>
      </c>
      <c r="O677" s="187">
        <v>0</v>
      </c>
      <c r="P677" s="187">
        <f>O677*H677</f>
        <v>0</v>
      </c>
      <c r="Q677" s="187">
        <v>0</v>
      </c>
      <c r="R677" s="187">
        <f>Q677*H677</f>
        <v>0</v>
      </c>
      <c r="S677" s="187">
        <v>0</v>
      </c>
      <c r="T677" s="188">
        <f>S677*H677</f>
        <v>0</v>
      </c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R677" s="189" t="s">
        <v>133</v>
      </c>
      <c r="AT677" s="189" t="s">
        <v>128</v>
      </c>
      <c r="AU677" s="189" t="s">
        <v>84</v>
      </c>
      <c r="AY677" s="14" t="s">
        <v>125</v>
      </c>
      <c r="BE677" s="190">
        <f>IF(N677="základní",J677,0)</f>
        <v>5310</v>
      </c>
      <c r="BF677" s="190">
        <f>IF(N677="snížená",J677,0)</f>
        <v>0</v>
      </c>
      <c r="BG677" s="190">
        <f>IF(N677="zákl. přenesená",J677,0)</f>
        <v>0</v>
      </c>
      <c r="BH677" s="190">
        <f>IF(N677="sníž. přenesená",J677,0)</f>
        <v>0</v>
      </c>
      <c r="BI677" s="190">
        <f>IF(N677="nulová",J677,0)</f>
        <v>0</v>
      </c>
      <c r="BJ677" s="14" t="s">
        <v>82</v>
      </c>
      <c r="BK677" s="190">
        <f>ROUND(I677*H677,2)</f>
        <v>5310</v>
      </c>
      <c r="BL677" s="14" t="s">
        <v>133</v>
      </c>
      <c r="BM677" s="189" t="s">
        <v>1192</v>
      </c>
    </row>
    <row r="678" spans="1:65" s="2" customFormat="1" ht="48">
      <c r="A678" s="28"/>
      <c r="B678" s="29"/>
      <c r="C678" s="30"/>
      <c r="D678" s="191" t="s">
        <v>135</v>
      </c>
      <c r="E678" s="30"/>
      <c r="F678" s="192" t="s">
        <v>1193</v>
      </c>
      <c r="G678" s="30"/>
      <c r="H678" s="30"/>
      <c r="I678" s="30"/>
      <c r="J678" s="30"/>
      <c r="K678" s="30"/>
      <c r="L678" s="33"/>
      <c r="M678" s="193"/>
      <c r="N678" s="194"/>
      <c r="O678" s="65"/>
      <c r="P678" s="65"/>
      <c r="Q678" s="65"/>
      <c r="R678" s="65"/>
      <c r="S678" s="65"/>
      <c r="T678" s="66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T678" s="14" t="s">
        <v>135</v>
      </c>
      <c r="AU678" s="14" t="s">
        <v>84</v>
      </c>
    </row>
    <row r="679" spans="1:65" s="2" customFormat="1" ht="16.5" customHeight="1">
      <c r="A679" s="28"/>
      <c r="B679" s="29"/>
      <c r="C679" s="179" t="s">
        <v>1194</v>
      </c>
      <c r="D679" s="179" t="s">
        <v>128</v>
      </c>
      <c r="E679" s="180" t="s">
        <v>1195</v>
      </c>
      <c r="F679" s="181" t="s">
        <v>1196</v>
      </c>
      <c r="G679" s="182" t="s">
        <v>139</v>
      </c>
      <c r="H679" s="183">
        <v>10</v>
      </c>
      <c r="I679" s="184">
        <v>481</v>
      </c>
      <c r="J679" s="184">
        <f>ROUND(I679*H679,2)</f>
        <v>4810</v>
      </c>
      <c r="K679" s="181" t="s">
        <v>132</v>
      </c>
      <c r="L679" s="33"/>
      <c r="M679" s="185" t="s">
        <v>1</v>
      </c>
      <c r="N679" s="186" t="s">
        <v>39</v>
      </c>
      <c r="O679" s="187">
        <v>0</v>
      </c>
      <c r="P679" s="187">
        <f>O679*H679</f>
        <v>0</v>
      </c>
      <c r="Q679" s="187">
        <v>0</v>
      </c>
      <c r="R679" s="187">
        <f>Q679*H679</f>
        <v>0</v>
      </c>
      <c r="S679" s="187">
        <v>0</v>
      </c>
      <c r="T679" s="188">
        <f>S679*H679</f>
        <v>0</v>
      </c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R679" s="189" t="s">
        <v>133</v>
      </c>
      <c r="AT679" s="189" t="s">
        <v>128</v>
      </c>
      <c r="AU679" s="189" t="s">
        <v>84</v>
      </c>
      <c r="AY679" s="14" t="s">
        <v>125</v>
      </c>
      <c r="BE679" s="190">
        <f>IF(N679="základní",J679,0)</f>
        <v>4810</v>
      </c>
      <c r="BF679" s="190">
        <f>IF(N679="snížená",J679,0)</f>
        <v>0</v>
      </c>
      <c r="BG679" s="190">
        <f>IF(N679="zákl. přenesená",J679,0)</f>
        <v>0</v>
      </c>
      <c r="BH679" s="190">
        <f>IF(N679="sníž. přenesená",J679,0)</f>
        <v>0</v>
      </c>
      <c r="BI679" s="190">
        <f>IF(N679="nulová",J679,0)</f>
        <v>0</v>
      </c>
      <c r="BJ679" s="14" t="s">
        <v>82</v>
      </c>
      <c r="BK679" s="190">
        <f>ROUND(I679*H679,2)</f>
        <v>4810</v>
      </c>
      <c r="BL679" s="14" t="s">
        <v>133</v>
      </c>
      <c r="BM679" s="189" t="s">
        <v>1197</v>
      </c>
    </row>
    <row r="680" spans="1:65" s="2" customFormat="1" ht="48">
      <c r="A680" s="28"/>
      <c r="B680" s="29"/>
      <c r="C680" s="30"/>
      <c r="D680" s="191" t="s">
        <v>135</v>
      </c>
      <c r="E680" s="30"/>
      <c r="F680" s="192" t="s">
        <v>1198</v>
      </c>
      <c r="G680" s="30"/>
      <c r="H680" s="30"/>
      <c r="I680" s="30"/>
      <c r="J680" s="30"/>
      <c r="K680" s="30"/>
      <c r="L680" s="33"/>
      <c r="M680" s="193"/>
      <c r="N680" s="194"/>
      <c r="O680" s="65"/>
      <c r="P680" s="65"/>
      <c r="Q680" s="65"/>
      <c r="R680" s="65"/>
      <c r="S680" s="65"/>
      <c r="T680" s="66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T680" s="14" t="s">
        <v>135</v>
      </c>
      <c r="AU680" s="14" t="s">
        <v>84</v>
      </c>
    </row>
    <row r="681" spans="1:65" s="2" customFormat="1" ht="16.5" customHeight="1">
      <c r="A681" s="28"/>
      <c r="B681" s="29"/>
      <c r="C681" s="179" t="s">
        <v>1199</v>
      </c>
      <c r="D681" s="179" t="s">
        <v>128</v>
      </c>
      <c r="E681" s="180" t="s">
        <v>1200</v>
      </c>
      <c r="F681" s="181" t="s">
        <v>1201</v>
      </c>
      <c r="G681" s="182" t="s">
        <v>139</v>
      </c>
      <c r="H681" s="183">
        <v>10</v>
      </c>
      <c r="I681" s="184">
        <v>402</v>
      </c>
      <c r="J681" s="184">
        <f>ROUND(I681*H681,2)</f>
        <v>4020</v>
      </c>
      <c r="K681" s="181" t="s">
        <v>132</v>
      </c>
      <c r="L681" s="33"/>
      <c r="M681" s="185" t="s">
        <v>1</v>
      </c>
      <c r="N681" s="186" t="s">
        <v>39</v>
      </c>
      <c r="O681" s="187">
        <v>0</v>
      </c>
      <c r="P681" s="187">
        <f>O681*H681</f>
        <v>0</v>
      </c>
      <c r="Q681" s="187">
        <v>0</v>
      </c>
      <c r="R681" s="187">
        <f>Q681*H681</f>
        <v>0</v>
      </c>
      <c r="S681" s="187">
        <v>0</v>
      </c>
      <c r="T681" s="188">
        <f>S681*H681</f>
        <v>0</v>
      </c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R681" s="189" t="s">
        <v>133</v>
      </c>
      <c r="AT681" s="189" t="s">
        <v>128</v>
      </c>
      <c r="AU681" s="189" t="s">
        <v>84</v>
      </c>
      <c r="AY681" s="14" t="s">
        <v>125</v>
      </c>
      <c r="BE681" s="190">
        <f>IF(N681="základní",J681,0)</f>
        <v>4020</v>
      </c>
      <c r="BF681" s="190">
        <f>IF(N681="snížená",J681,0)</f>
        <v>0</v>
      </c>
      <c r="BG681" s="190">
        <f>IF(N681="zákl. přenesená",J681,0)</f>
        <v>0</v>
      </c>
      <c r="BH681" s="190">
        <f>IF(N681="sníž. přenesená",J681,0)</f>
        <v>0</v>
      </c>
      <c r="BI681" s="190">
        <f>IF(N681="nulová",J681,0)</f>
        <v>0</v>
      </c>
      <c r="BJ681" s="14" t="s">
        <v>82</v>
      </c>
      <c r="BK681" s="190">
        <f>ROUND(I681*H681,2)</f>
        <v>4020</v>
      </c>
      <c r="BL681" s="14" t="s">
        <v>133</v>
      </c>
      <c r="BM681" s="189" t="s">
        <v>1202</v>
      </c>
    </row>
    <row r="682" spans="1:65" s="2" customFormat="1" ht="48">
      <c r="A682" s="28"/>
      <c r="B682" s="29"/>
      <c r="C682" s="30"/>
      <c r="D682" s="191" t="s">
        <v>135</v>
      </c>
      <c r="E682" s="30"/>
      <c r="F682" s="192" t="s">
        <v>1203</v>
      </c>
      <c r="G682" s="30"/>
      <c r="H682" s="30"/>
      <c r="I682" s="30"/>
      <c r="J682" s="30"/>
      <c r="K682" s="30"/>
      <c r="L682" s="33"/>
      <c r="M682" s="193"/>
      <c r="N682" s="194"/>
      <c r="O682" s="65"/>
      <c r="P682" s="65"/>
      <c r="Q682" s="65"/>
      <c r="R682" s="65"/>
      <c r="S682" s="65"/>
      <c r="T682" s="66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T682" s="14" t="s">
        <v>135</v>
      </c>
      <c r="AU682" s="14" t="s">
        <v>84</v>
      </c>
    </row>
    <row r="683" spans="1:65" s="2" customFormat="1" ht="16.5" customHeight="1">
      <c r="A683" s="28"/>
      <c r="B683" s="29"/>
      <c r="C683" s="179" t="s">
        <v>1204</v>
      </c>
      <c r="D683" s="179" t="s">
        <v>128</v>
      </c>
      <c r="E683" s="180" t="s">
        <v>1205</v>
      </c>
      <c r="F683" s="181" t="s">
        <v>1206</v>
      </c>
      <c r="G683" s="182" t="s">
        <v>139</v>
      </c>
      <c r="H683" s="183">
        <v>10</v>
      </c>
      <c r="I683" s="184">
        <v>359</v>
      </c>
      <c r="J683" s="184">
        <f>ROUND(I683*H683,2)</f>
        <v>3590</v>
      </c>
      <c r="K683" s="181" t="s">
        <v>132</v>
      </c>
      <c r="L683" s="33"/>
      <c r="M683" s="185" t="s">
        <v>1</v>
      </c>
      <c r="N683" s="186" t="s">
        <v>39</v>
      </c>
      <c r="O683" s="187">
        <v>0</v>
      </c>
      <c r="P683" s="187">
        <f>O683*H683</f>
        <v>0</v>
      </c>
      <c r="Q683" s="187">
        <v>0</v>
      </c>
      <c r="R683" s="187">
        <f>Q683*H683</f>
        <v>0</v>
      </c>
      <c r="S683" s="187">
        <v>0</v>
      </c>
      <c r="T683" s="188">
        <f>S683*H683</f>
        <v>0</v>
      </c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R683" s="189" t="s">
        <v>133</v>
      </c>
      <c r="AT683" s="189" t="s">
        <v>128</v>
      </c>
      <c r="AU683" s="189" t="s">
        <v>84</v>
      </c>
      <c r="AY683" s="14" t="s">
        <v>125</v>
      </c>
      <c r="BE683" s="190">
        <f>IF(N683="základní",J683,0)</f>
        <v>3590</v>
      </c>
      <c r="BF683" s="190">
        <f>IF(N683="snížená",J683,0)</f>
        <v>0</v>
      </c>
      <c r="BG683" s="190">
        <f>IF(N683="zákl. přenesená",J683,0)</f>
        <v>0</v>
      </c>
      <c r="BH683" s="190">
        <f>IF(N683="sníž. přenesená",J683,0)</f>
        <v>0</v>
      </c>
      <c r="BI683" s="190">
        <f>IF(N683="nulová",J683,0)</f>
        <v>0</v>
      </c>
      <c r="BJ683" s="14" t="s">
        <v>82</v>
      </c>
      <c r="BK683" s="190">
        <f>ROUND(I683*H683,2)</f>
        <v>3590</v>
      </c>
      <c r="BL683" s="14" t="s">
        <v>133</v>
      </c>
      <c r="BM683" s="189" t="s">
        <v>1207</v>
      </c>
    </row>
    <row r="684" spans="1:65" s="2" customFormat="1" ht="48">
      <c r="A684" s="28"/>
      <c r="B684" s="29"/>
      <c r="C684" s="30"/>
      <c r="D684" s="191" t="s">
        <v>135</v>
      </c>
      <c r="E684" s="30"/>
      <c r="F684" s="192" t="s">
        <v>1208</v>
      </c>
      <c r="G684" s="30"/>
      <c r="H684" s="30"/>
      <c r="I684" s="30"/>
      <c r="J684" s="30"/>
      <c r="K684" s="30"/>
      <c r="L684" s="33"/>
      <c r="M684" s="193"/>
      <c r="N684" s="194"/>
      <c r="O684" s="65"/>
      <c r="P684" s="65"/>
      <c r="Q684" s="65"/>
      <c r="R684" s="65"/>
      <c r="S684" s="65"/>
      <c r="T684" s="66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T684" s="14" t="s">
        <v>135</v>
      </c>
      <c r="AU684" s="14" t="s">
        <v>84</v>
      </c>
    </row>
    <row r="685" spans="1:65" s="2" customFormat="1" ht="16.5" customHeight="1">
      <c r="A685" s="28"/>
      <c r="B685" s="29"/>
      <c r="C685" s="179" t="s">
        <v>1209</v>
      </c>
      <c r="D685" s="179" t="s">
        <v>128</v>
      </c>
      <c r="E685" s="180" t="s">
        <v>1210</v>
      </c>
      <c r="F685" s="181" t="s">
        <v>1211</v>
      </c>
      <c r="G685" s="182" t="s">
        <v>139</v>
      </c>
      <c r="H685" s="183">
        <v>10</v>
      </c>
      <c r="I685" s="184">
        <v>560</v>
      </c>
      <c r="J685" s="184">
        <f>ROUND(I685*H685,2)</f>
        <v>5600</v>
      </c>
      <c r="K685" s="181" t="s">
        <v>132</v>
      </c>
      <c r="L685" s="33"/>
      <c r="M685" s="185" t="s">
        <v>1</v>
      </c>
      <c r="N685" s="186" t="s">
        <v>39</v>
      </c>
      <c r="O685" s="187">
        <v>0</v>
      </c>
      <c r="P685" s="187">
        <f>O685*H685</f>
        <v>0</v>
      </c>
      <c r="Q685" s="187">
        <v>0</v>
      </c>
      <c r="R685" s="187">
        <f>Q685*H685</f>
        <v>0</v>
      </c>
      <c r="S685" s="187">
        <v>0</v>
      </c>
      <c r="T685" s="188">
        <f>S685*H685</f>
        <v>0</v>
      </c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R685" s="189" t="s">
        <v>133</v>
      </c>
      <c r="AT685" s="189" t="s">
        <v>128</v>
      </c>
      <c r="AU685" s="189" t="s">
        <v>84</v>
      </c>
      <c r="AY685" s="14" t="s">
        <v>125</v>
      </c>
      <c r="BE685" s="190">
        <f>IF(N685="základní",J685,0)</f>
        <v>5600</v>
      </c>
      <c r="BF685" s="190">
        <f>IF(N685="snížená",J685,0)</f>
        <v>0</v>
      </c>
      <c r="BG685" s="190">
        <f>IF(N685="zákl. přenesená",J685,0)</f>
        <v>0</v>
      </c>
      <c r="BH685" s="190">
        <f>IF(N685="sníž. přenesená",J685,0)</f>
        <v>0</v>
      </c>
      <c r="BI685" s="190">
        <f>IF(N685="nulová",J685,0)</f>
        <v>0</v>
      </c>
      <c r="BJ685" s="14" t="s">
        <v>82</v>
      </c>
      <c r="BK685" s="190">
        <f>ROUND(I685*H685,2)</f>
        <v>5600</v>
      </c>
      <c r="BL685" s="14" t="s">
        <v>133</v>
      </c>
      <c r="BM685" s="189" t="s">
        <v>1212</v>
      </c>
    </row>
    <row r="686" spans="1:65" s="2" customFormat="1" ht="48">
      <c r="A686" s="28"/>
      <c r="B686" s="29"/>
      <c r="C686" s="30"/>
      <c r="D686" s="191" t="s">
        <v>135</v>
      </c>
      <c r="E686" s="30"/>
      <c r="F686" s="192" t="s">
        <v>1213</v>
      </c>
      <c r="G686" s="30"/>
      <c r="H686" s="30"/>
      <c r="I686" s="30"/>
      <c r="J686" s="30"/>
      <c r="K686" s="30"/>
      <c r="L686" s="33"/>
      <c r="M686" s="193"/>
      <c r="N686" s="194"/>
      <c r="O686" s="65"/>
      <c r="P686" s="65"/>
      <c r="Q686" s="65"/>
      <c r="R686" s="65"/>
      <c r="S686" s="65"/>
      <c r="T686" s="66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T686" s="14" t="s">
        <v>135</v>
      </c>
      <c r="AU686" s="14" t="s">
        <v>84</v>
      </c>
    </row>
    <row r="687" spans="1:65" s="2" customFormat="1" ht="16.5" customHeight="1">
      <c r="A687" s="28"/>
      <c r="B687" s="29"/>
      <c r="C687" s="179" t="s">
        <v>1214</v>
      </c>
      <c r="D687" s="179" t="s">
        <v>128</v>
      </c>
      <c r="E687" s="180" t="s">
        <v>1215</v>
      </c>
      <c r="F687" s="181" t="s">
        <v>1216</v>
      </c>
      <c r="G687" s="182" t="s">
        <v>139</v>
      </c>
      <c r="H687" s="183">
        <v>10</v>
      </c>
      <c r="I687" s="184">
        <v>525</v>
      </c>
      <c r="J687" s="184">
        <f>ROUND(I687*H687,2)</f>
        <v>5250</v>
      </c>
      <c r="K687" s="181" t="s">
        <v>132</v>
      </c>
      <c r="L687" s="33"/>
      <c r="M687" s="185" t="s">
        <v>1</v>
      </c>
      <c r="N687" s="186" t="s">
        <v>39</v>
      </c>
      <c r="O687" s="187">
        <v>0</v>
      </c>
      <c r="P687" s="187">
        <f>O687*H687</f>
        <v>0</v>
      </c>
      <c r="Q687" s="187">
        <v>0</v>
      </c>
      <c r="R687" s="187">
        <f>Q687*H687</f>
        <v>0</v>
      </c>
      <c r="S687" s="187">
        <v>0</v>
      </c>
      <c r="T687" s="188">
        <f>S687*H687</f>
        <v>0</v>
      </c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R687" s="189" t="s">
        <v>133</v>
      </c>
      <c r="AT687" s="189" t="s">
        <v>128</v>
      </c>
      <c r="AU687" s="189" t="s">
        <v>84</v>
      </c>
      <c r="AY687" s="14" t="s">
        <v>125</v>
      </c>
      <c r="BE687" s="190">
        <f>IF(N687="základní",J687,0)</f>
        <v>5250</v>
      </c>
      <c r="BF687" s="190">
        <f>IF(N687="snížená",J687,0)</f>
        <v>0</v>
      </c>
      <c r="BG687" s="190">
        <f>IF(N687="zákl. přenesená",J687,0)</f>
        <v>0</v>
      </c>
      <c r="BH687" s="190">
        <f>IF(N687="sníž. přenesená",J687,0)</f>
        <v>0</v>
      </c>
      <c r="BI687" s="190">
        <f>IF(N687="nulová",J687,0)</f>
        <v>0</v>
      </c>
      <c r="BJ687" s="14" t="s">
        <v>82</v>
      </c>
      <c r="BK687" s="190">
        <f>ROUND(I687*H687,2)</f>
        <v>5250</v>
      </c>
      <c r="BL687" s="14" t="s">
        <v>133</v>
      </c>
      <c r="BM687" s="189" t="s">
        <v>1217</v>
      </c>
    </row>
    <row r="688" spans="1:65" s="2" customFormat="1" ht="48">
      <c r="A688" s="28"/>
      <c r="B688" s="29"/>
      <c r="C688" s="30"/>
      <c r="D688" s="191" t="s">
        <v>135</v>
      </c>
      <c r="E688" s="30"/>
      <c r="F688" s="192" t="s">
        <v>1218</v>
      </c>
      <c r="G688" s="30"/>
      <c r="H688" s="30"/>
      <c r="I688" s="30"/>
      <c r="J688" s="30"/>
      <c r="K688" s="30"/>
      <c r="L688" s="33"/>
      <c r="M688" s="193"/>
      <c r="N688" s="194"/>
      <c r="O688" s="65"/>
      <c r="P688" s="65"/>
      <c r="Q688" s="65"/>
      <c r="R688" s="65"/>
      <c r="S688" s="65"/>
      <c r="T688" s="66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T688" s="14" t="s">
        <v>135</v>
      </c>
      <c r="AU688" s="14" t="s">
        <v>84</v>
      </c>
    </row>
    <row r="689" spans="1:65" s="2" customFormat="1" ht="16.5" customHeight="1">
      <c r="A689" s="28"/>
      <c r="B689" s="29"/>
      <c r="C689" s="179" t="s">
        <v>1219</v>
      </c>
      <c r="D689" s="179" t="s">
        <v>128</v>
      </c>
      <c r="E689" s="180" t="s">
        <v>1220</v>
      </c>
      <c r="F689" s="181" t="s">
        <v>1221</v>
      </c>
      <c r="G689" s="182" t="s">
        <v>1222</v>
      </c>
      <c r="H689" s="183">
        <v>1</v>
      </c>
      <c r="I689" s="184">
        <v>6250</v>
      </c>
      <c r="J689" s="184">
        <f>ROUND(I689*H689,2)</f>
        <v>6250</v>
      </c>
      <c r="K689" s="181" t="s">
        <v>132</v>
      </c>
      <c r="L689" s="33"/>
      <c r="M689" s="185" t="s">
        <v>1</v>
      </c>
      <c r="N689" s="186" t="s">
        <v>39</v>
      </c>
      <c r="O689" s="187">
        <v>0</v>
      </c>
      <c r="P689" s="187">
        <f>O689*H689</f>
        <v>0</v>
      </c>
      <c r="Q689" s="187">
        <v>0</v>
      </c>
      <c r="R689" s="187">
        <f>Q689*H689</f>
        <v>0</v>
      </c>
      <c r="S689" s="187">
        <v>0</v>
      </c>
      <c r="T689" s="188">
        <f>S689*H689</f>
        <v>0</v>
      </c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R689" s="189" t="s">
        <v>133</v>
      </c>
      <c r="AT689" s="189" t="s">
        <v>128</v>
      </c>
      <c r="AU689" s="189" t="s">
        <v>84</v>
      </c>
      <c r="AY689" s="14" t="s">
        <v>125</v>
      </c>
      <c r="BE689" s="190">
        <f>IF(N689="základní",J689,0)</f>
        <v>6250</v>
      </c>
      <c r="BF689" s="190">
        <f>IF(N689="snížená",J689,0)</f>
        <v>0</v>
      </c>
      <c r="BG689" s="190">
        <f>IF(N689="zákl. přenesená",J689,0)</f>
        <v>0</v>
      </c>
      <c r="BH689" s="190">
        <f>IF(N689="sníž. přenesená",J689,0)</f>
        <v>0</v>
      </c>
      <c r="BI689" s="190">
        <f>IF(N689="nulová",J689,0)</f>
        <v>0</v>
      </c>
      <c r="BJ689" s="14" t="s">
        <v>82</v>
      </c>
      <c r="BK689" s="190">
        <f>ROUND(I689*H689,2)</f>
        <v>6250</v>
      </c>
      <c r="BL689" s="14" t="s">
        <v>133</v>
      </c>
      <c r="BM689" s="189" t="s">
        <v>1223</v>
      </c>
    </row>
    <row r="690" spans="1:65" s="2" customFormat="1" ht="28.8">
      <c r="A690" s="28"/>
      <c r="B690" s="29"/>
      <c r="C690" s="30"/>
      <c r="D690" s="191" t="s">
        <v>135</v>
      </c>
      <c r="E690" s="30"/>
      <c r="F690" s="192" t="s">
        <v>1224</v>
      </c>
      <c r="G690" s="30"/>
      <c r="H690" s="30"/>
      <c r="I690" s="30"/>
      <c r="J690" s="30"/>
      <c r="K690" s="30"/>
      <c r="L690" s="33"/>
      <c r="M690" s="193"/>
      <c r="N690" s="194"/>
      <c r="O690" s="65"/>
      <c r="P690" s="65"/>
      <c r="Q690" s="65"/>
      <c r="R690" s="65"/>
      <c r="S690" s="65"/>
      <c r="T690" s="66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T690" s="14" t="s">
        <v>135</v>
      </c>
      <c r="AU690" s="14" t="s">
        <v>84</v>
      </c>
    </row>
    <row r="691" spans="1:65" s="2" customFormat="1" ht="19.2">
      <c r="A691" s="28"/>
      <c r="B691" s="29"/>
      <c r="C691" s="30"/>
      <c r="D691" s="191" t="s">
        <v>142</v>
      </c>
      <c r="E691" s="30"/>
      <c r="F691" s="195" t="s">
        <v>1225</v>
      </c>
      <c r="G691" s="30"/>
      <c r="H691" s="30"/>
      <c r="I691" s="30"/>
      <c r="J691" s="30"/>
      <c r="K691" s="30"/>
      <c r="L691" s="33"/>
      <c r="M691" s="193"/>
      <c r="N691" s="194"/>
      <c r="O691" s="65"/>
      <c r="P691" s="65"/>
      <c r="Q691" s="65"/>
      <c r="R691" s="65"/>
      <c r="S691" s="65"/>
      <c r="T691" s="66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T691" s="14" t="s">
        <v>142</v>
      </c>
      <c r="AU691" s="14" t="s">
        <v>84</v>
      </c>
    </row>
    <row r="692" spans="1:65" s="2" customFormat="1" ht="16.5" customHeight="1">
      <c r="A692" s="28"/>
      <c r="B692" s="29"/>
      <c r="C692" s="179" t="s">
        <v>1226</v>
      </c>
      <c r="D692" s="179" t="s">
        <v>128</v>
      </c>
      <c r="E692" s="180" t="s">
        <v>1227</v>
      </c>
      <c r="F692" s="181" t="s">
        <v>1228</v>
      </c>
      <c r="G692" s="182" t="s">
        <v>1222</v>
      </c>
      <c r="H692" s="183">
        <v>1</v>
      </c>
      <c r="I692" s="184">
        <v>5940</v>
      </c>
      <c r="J692" s="184">
        <f>ROUND(I692*H692,2)</f>
        <v>5940</v>
      </c>
      <c r="K692" s="181" t="s">
        <v>132</v>
      </c>
      <c r="L692" s="33"/>
      <c r="M692" s="185" t="s">
        <v>1</v>
      </c>
      <c r="N692" s="186" t="s">
        <v>39</v>
      </c>
      <c r="O692" s="187">
        <v>0</v>
      </c>
      <c r="P692" s="187">
        <f>O692*H692</f>
        <v>0</v>
      </c>
      <c r="Q692" s="187">
        <v>0</v>
      </c>
      <c r="R692" s="187">
        <f>Q692*H692</f>
        <v>0</v>
      </c>
      <c r="S692" s="187">
        <v>0</v>
      </c>
      <c r="T692" s="188">
        <f>S692*H692</f>
        <v>0</v>
      </c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R692" s="189" t="s">
        <v>133</v>
      </c>
      <c r="AT692" s="189" t="s">
        <v>128</v>
      </c>
      <c r="AU692" s="189" t="s">
        <v>84</v>
      </c>
      <c r="AY692" s="14" t="s">
        <v>125</v>
      </c>
      <c r="BE692" s="190">
        <f>IF(N692="základní",J692,0)</f>
        <v>5940</v>
      </c>
      <c r="BF692" s="190">
        <f>IF(N692="snížená",J692,0)</f>
        <v>0</v>
      </c>
      <c r="BG692" s="190">
        <f>IF(N692="zákl. přenesená",J692,0)</f>
        <v>0</v>
      </c>
      <c r="BH692" s="190">
        <f>IF(N692="sníž. přenesená",J692,0)</f>
        <v>0</v>
      </c>
      <c r="BI692" s="190">
        <f>IF(N692="nulová",J692,0)</f>
        <v>0</v>
      </c>
      <c r="BJ692" s="14" t="s">
        <v>82</v>
      </c>
      <c r="BK692" s="190">
        <f>ROUND(I692*H692,2)</f>
        <v>5940</v>
      </c>
      <c r="BL692" s="14" t="s">
        <v>133</v>
      </c>
      <c r="BM692" s="189" t="s">
        <v>1229</v>
      </c>
    </row>
    <row r="693" spans="1:65" s="2" customFormat="1" ht="28.8">
      <c r="A693" s="28"/>
      <c r="B693" s="29"/>
      <c r="C693" s="30"/>
      <c r="D693" s="191" t="s">
        <v>135</v>
      </c>
      <c r="E693" s="30"/>
      <c r="F693" s="192" t="s">
        <v>1230</v>
      </c>
      <c r="G693" s="30"/>
      <c r="H693" s="30"/>
      <c r="I693" s="30"/>
      <c r="J693" s="30"/>
      <c r="K693" s="30"/>
      <c r="L693" s="33"/>
      <c r="M693" s="193"/>
      <c r="N693" s="194"/>
      <c r="O693" s="65"/>
      <c r="P693" s="65"/>
      <c r="Q693" s="65"/>
      <c r="R693" s="65"/>
      <c r="S693" s="65"/>
      <c r="T693" s="66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T693" s="14" t="s">
        <v>135</v>
      </c>
      <c r="AU693" s="14" t="s">
        <v>84</v>
      </c>
    </row>
    <row r="694" spans="1:65" s="2" customFormat="1" ht="19.2">
      <c r="A694" s="28"/>
      <c r="B694" s="29"/>
      <c r="C694" s="30"/>
      <c r="D694" s="191" t="s">
        <v>142</v>
      </c>
      <c r="E694" s="30"/>
      <c r="F694" s="195" t="s">
        <v>1225</v>
      </c>
      <c r="G694" s="30"/>
      <c r="H694" s="30"/>
      <c r="I694" s="30"/>
      <c r="J694" s="30"/>
      <c r="K694" s="30"/>
      <c r="L694" s="33"/>
      <c r="M694" s="193"/>
      <c r="N694" s="194"/>
      <c r="O694" s="65"/>
      <c r="P694" s="65"/>
      <c r="Q694" s="65"/>
      <c r="R694" s="65"/>
      <c r="S694" s="65"/>
      <c r="T694" s="66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T694" s="14" t="s">
        <v>142</v>
      </c>
      <c r="AU694" s="14" t="s">
        <v>84</v>
      </c>
    </row>
    <row r="695" spans="1:65" s="2" customFormat="1" ht="16.5" customHeight="1">
      <c r="A695" s="28"/>
      <c r="B695" s="29"/>
      <c r="C695" s="179" t="s">
        <v>1231</v>
      </c>
      <c r="D695" s="179" t="s">
        <v>128</v>
      </c>
      <c r="E695" s="180" t="s">
        <v>1232</v>
      </c>
      <c r="F695" s="181" t="s">
        <v>1233</v>
      </c>
      <c r="G695" s="182" t="s">
        <v>1222</v>
      </c>
      <c r="H695" s="183">
        <v>1</v>
      </c>
      <c r="I695" s="184">
        <v>6220</v>
      </c>
      <c r="J695" s="184">
        <f>ROUND(I695*H695,2)</f>
        <v>6220</v>
      </c>
      <c r="K695" s="181" t="s">
        <v>132</v>
      </c>
      <c r="L695" s="33"/>
      <c r="M695" s="185" t="s">
        <v>1</v>
      </c>
      <c r="N695" s="186" t="s">
        <v>39</v>
      </c>
      <c r="O695" s="187">
        <v>0</v>
      </c>
      <c r="P695" s="187">
        <f>O695*H695</f>
        <v>0</v>
      </c>
      <c r="Q695" s="187">
        <v>0</v>
      </c>
      <c r="R695" s="187">
        <f>Q695*H695</f>
        <v>0</v>
      </c>
      <c r="S695" s="187">
        <v>0</v>
      </c>
      <c r="T695" s="188">
        <f>S695*H695</f>
        <v>0</v>
      </c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R695" s="189" t="s">
        <v>133</v>
      </c>
      <c r="AT695" s="189" t="s">
        <v>128</v>
      </c>
      <c r="AU695" s="189" t="s">
        <v>84</v>
      </c>
      <c r="AY695" s="14" t="s">
        <v>125</v>
      </c>
      <c r="BE695" s="190">
        <f>IF(N695="základní",J695,0)</f>
        <v>6220</v>
      </c>
      <c r="BF695" s="190">
        <f>IF(N695="snížená",J695,0)</f>
        <v>0</v>
      </c>
      <c r="BG695" s="190">
        <f>IF(N695="zákl. přenesená",J695,0)</f>
        <v>0</v>
      </c>
      <c r="BH695" s="190">
        <f>IF(N695="sníž. přenesená",J695,0)</f>
        <v>0</v>
      </c>
      <c r="BI695" s="190">
        <f>IF(N695="nulová",J695,0)</f>
        <v>0</v>
      </c>
      <c r="BJ695" s="14" t="s">
        <v>82</v>
      </c>
      <c r="BK695" s="190">
        <f>ROUND(I695*H695,2)</f>
        <v>6220</v>
      </c>
      <c r="BL695" s="14" t="s">
        <v>133</v>
      </c>
      <c r="BM695" s="189" t="s">
        <v>1234</v>
      </c>
    </row>
    <row r="696" spans="1:65" s="2" customFormat="1" ht="28.8">
      <c r="A696" s="28"/>
      <c r="B696" s="29"/>
      <c r="C696" s="30"/>
      <c r="D696" s="191" t="s">
        <v>135</v>
      </c>
      <c r="E696" s="30"/>
      <c r="F696" s="192" t="s">
        <v>1235</v>
      </c>
      <c r="G696" s="30"/>
      <c r="H696" s="30"/>
      <c r="I696" s="30"/>
      <c r="J696" s="30"/>
      <c r="K696" s="30"/>
      <c r="L696" s="33"/>
      <c r="M696" s="193"/>
      <c r="N696" s="194"/>
      <c r="O696" s="65"/>
      <c r="P696" s="65"/>
      <c r="Q696" s="65"/>
      <c r="R696" s="65"/>
      <c r="S696" s="65"/>
      <c r="T696" s="66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T696" s="14" t="s">
        <v>135</v>
      </c>
      <c r="AU696" s="14" t="s">
        <v>84</v>
      </c>
    </row>
    <row r="697" spans="1:65" s="2" customFormat="1" ht="19.2">
      <c r="A697" s="28"/>
      <c r="B697" s="29"/>
      <c r="C697" s="30"/>
      <c r="D697" s="191" t="s">
        <v>142</v>
      </c>
      <c r="E697" s="30"/>
      <c r="F697" s="195" t="s">
        <v>1225</v>
      </c>
      <c r="G697" s="30"/>
      <c r="H697" s="30"/>
      <c r="I697" s="30"/>
      <c r="J697" s="30"/>
      <c r="K697" s="30"/>
      <c r="L697" s="33"/>
      <c r="M697" s="193"/>
      <c r="N697" s="194"/>
      <c r="O697" s="65"/>
      <c r="P697" s="65"/>
      <c r="Q697" s="65"/>
      <c r="R697" s="65"/>
      <c r="S697" s="65"/>
      <c r="T697" s="66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T697" s="14" t="s">
        <v>142</v>
      </c>
      <c r="AU697" s="14" t="s">
        <v>84</v>
      </c>
    </row>
    <row r="698" spans="1:65" s="2" customFormat="1" ht="16.5" customHeight="1">
      <c r="A698" s="28"/>
      <c r="B698" s="29"/>
      <c r="C698" s="179" t="s">
        <v>1236</v>
      </c>
      <c r="D698" s="179" t="s">
        <v>128</v>
      </c>
      <c r="E698" s="180" t="s">
        <v>1237</v>
      </c>
      <c r="F698" s="181" t="s">
        <v>1238</v>
      </c>
      <c r="G698" s="182" t="s">
        <v>1222</v>
      </c>
      <c r="H698" s="183">
        <v>1</v>
      </c>
      <c r="I698" s="184">
        <v>5940</v>
      </c>
      <c r="J698" s="184">
        <f>ROUND(I698*H698,2)</f>
        <v>5940</v>
      </c>
      <c r="K698" s="181" t="s">
        <v>132</v>
      </c>
      <c r="L698" s="33"/>
      <c r="M698" s="185" t="s">
        <v>1</v>
      </c>
      <c r="N698" s="186" t="s">
        <v>39</v>
      </c>
      <c r="O698" s="187">
        <v>0</v>
      </c>
      <c r="P698" s="187">
        <f>O698*H698</f>
        <v>0</v>
      </c>
      <c r="Q698" s="187">
        <v>0</v>
      </c>
      <c r="R698" s="187">
        <f>Q698*H698</f>
        <v>0</v>
      </c>
      <c r="S698" s="187">
        <v>0</v>
      </c>
      <c r="T698" s="188">
        <f>S698*H698</f>
        <v>0</v>
      </c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R698" s="189" t="s">
        <v>133</v>
      </c>
      <c r="AT698" s="189" t="s">
        <v>128</v>
      </c>
      <c r="AU698" s="189" t="s">
        <v>84</v>
      </c>
      <c r="AY698" s="14" t="s">
        <v>125</v>
      </c>
      <c r="BE698" s="190">
        <f>IF(N698="základní",J698,0)</f>
        <v>5940</v>
      </c>
      <c r="BF698" s="190">
        <f>IF(N698="snížená",J698,0)</f>
        <v>0</v>
      </c>
      <c r="BG698" s="190">
        <f>IF(N698="zákl. přenesená",J698,0)</f>
        <v>0</v>
      </c>
      <c r="BH698" s="190">
        <f>IF(N698="sníž. přenesená",J698,0)</f>
        <v>0</v>
      </c>
      <c r="BI698" s="190">
        <f>IF(N698="nulová",J698,0)</f>
        <v>0</v>
      </c>
      <c r="BJ698" s="14" t="s">
        <v>82</v>
      </c>
      <c r="BK698" s="190">
        <f>ROUND(I698*H698,2)</f>
        <v>5940</v>
      </c>
      <c r="BL698" s="14" t="s">
        <v>133</v>
      </c>
      <c r="BM698" s="189" t="s">
        <v>1239</v>
      </c>
    </row>
    <row r="699" spans="1:65" s="2" customFormat="1" ht="28.8">
      <c r="A699" s="28"/>
      <c r="B699" s="29"/>
      <c r="C699" s="30"/>
      <c r="D699" s="191" t="s">
        <v>135</v>
      </c>
      <c r="E699" s="30"/>
      <c r="F699" s="192" t="s">
        <v>1240</v>
      </c>
      <c r="G699" s="30"/>
      <c r="H699" s="30"/>
      <c r="I699" s="30"/>
      <c r="J699" s="30"/>
      <c r="K699" s="30"/>
      <c r="L699" s="33"/>
      <c r="M699" s="193"/>
      <c r="N699" s="194"/>
      <c r="O699" s="65"/>
      <c r="P699" s="65"/>
      <c r="Q699" s="65"/>
      <c r="R699" s="65"/>
      <c r="S699" s="65"/>
      <c r="T699" s="66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T699" s="14" t="s">
        <v>135</v>
      </c>
      <c r="AU699" s="14" t="s">
        <v>84</v>
      </c>
    </row>
    <row r="700" spans="1:65" s="2" customFormat="1" ht="19.2">
      <c r="A700" s="28"/>
      <c r="B700" s="29"/>
      <c r="C700" s="30"/>
      <c r="D700" s="191" t="s">
        <v>142</v>
      </c>
      <c r="E700" s="30"/>
      <c r="F700" s="195" t="s">
        <v>1225</v>
      </c>
      <c r="G700" s="30"/>
      <c r="H700" s="30"/>
      <c r="I700" s="30"/>
      <c r="J700" s="30"/>
      <c r="K700" s="30"/>
      <c r="L700" s="33"/>
      <c r="M700" s="193"/>
      <c r="N700" s="194"/>
      <c r="O700" s="65"/>
      <c r="P700" s="65"/>
      <c r="Q700" s="65"/>
      <c r="R700" s="65"/>
      <c r="S700" s="65"/>
      <c r="T700" s="66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T700" s="14" t="s">
        <v>142</v>
      </c>
      <c r="AU700" s="14" t="s">
        <v>84</v>
      </c>
    </row>
    <row r="701" spans="1:65" s="2" customFormat="1" ht="16.5" customHeight="1">
      <c r="A701" s="28"/>
      <c r="B701" s="29"/>
      <c r="C701" s="179" t="s">
        <v>1241</v>
      </c>
      <c r="D701" s="179" t="s">
        <v>128</v>
      </c>
      <c r="E701" s="180" t="s">
        <v>1242</v>
      </c>
      <c r="F701" s="181" t="s">
        <v>1243</v>
      </c>
      <c r="G701" s="182" t="s">
        <v>1222</v>
      </c>
      <c r="H701" s="183">
        <v>1</v>
      </c>
      <c r="I701" s="184">
        <v>6190</v>
      </c>
      <c r="J701" s="184">
        <f>ROUND(I701*H701,2)</f>
        <v>6190</v>
      </c>
      <c r="K701" s="181" t="s">
        <v>132</v>
      </c>
      <c r="L701" s="33"/>
      <c r="M701" s="185" t="s">
        <v>1</v>
      </c>
      <c r="N701" s="186" t="s">
        <v>39</v>
      </c>
      <c r="O701" s="187">
        <v>0</v>
      </c>
      <c r="P701" s="187">
        <f>O701*H701</f>
        <v>0</v>
      </c>
      <c r="Q701" s="187">
        <v>0</v>
      </c>
      <c r="R701" s="187">
        <f>Q701*H701</f>
        <v>0</v>
      </c>
      <c r="S701" s="187">
        <v>0</v>
      </c>
      <c r="T701" s="188">
        <f>S701*H701</f>
        <v>0</v>
      </c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R701" s="189" t="s">
        <v>133</v>
      </c>
      <c r="AT701" s="189" t="s">
        <v>128</v>
      </c>
      <c r="AU701" s="189" t="s">
        <v>84</v>
      </c>
      <c r="AY701" s="14" t="s">
        <v>125</v>
      </c>
      <c r="BE701" s="190">
        <f>IF(N701="základní",J701,0)</f>
        <v>6190</v>
      </c>
      <c r="BF701" s="190">
        <f>IF(N701="snížená",J701,0)</f>
        <v>0</v>
      </c>
      <c r="BG701" s="190">
        <f>IF(N701="zákl. přenesená",J701,0)</f>
        <v>0</v>
      </c>
      <c r="BH701" s="190">
        <f>IF(N701="sníž. přenesená",J701,0)</f>
        <v>0</v>
      </c>
      <c r="BI701" s="190">
        <f>IF(N701="nulová",J701,0)</f>
        <v>0</v>
      </c>
      <c r="BJ701" s="14" t="s">
        <v>82</v>
      </c>
      <c r="BK701" s="190">
        <f>ROUND(I701*H701,2)</f>
        <v>6190</v>
      </c>
      <c r="BL701" s="14" t="s">
        <v>133</v>
      </c>
      <c r="BM701" s="189" t="s">
        <v>1244</v>
      </c>
    </row>
    <row r="702" spans="1:65" s="2" customFormat="1" ht="38.4">
      <c r="A702" s="28"/>
      <c r="B702" s="29"/>
      <c r="C702" s="30"/>
      <c r="D702" s="191" t="s">
        <v>135</v>
      </c>
      <c r="E702" s="30"/>
      <c r="F702" s="192" t="s">
        <v>1245</v>
      </c>
      <c r="G702" s="30"/>
      <c r="H702" s="30"/>
      <c r="I702" s="30"/>
      <c r="J702" s="30"/>
      <c r="K702" s="30"/>
      <c r="L702" s="33"/>
      <c r="M702" s="193"/>
      <c r="N702" s="194"/>
      <c r="O702" s="65"/>
      <c r="P702" s="65"/>
      <c r="Q702" s="65"/>
      <c r="R702" s="65"/>
      <c r="S702" s="65"/>
      <c r="T702" s="66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T702" s="14" t="s">
        <v>135</v>
      </c>
      <c r="AU702" s="14" t="s">
        <v>84</v>
      </c>
    </row>
    <row r="703" spans="1:65" s="2" customFormat="1" ht="19.2">
      <c r="A703" s="28"/>
      <c r="B703" s="29"/>
      <c r="C703" s="30"/>
      <c r="D703" s="191" t="s">
        <v>142</v>
      </c>
      <c r="E703" s="30"/>
      <c r="F703" s="195" t="s">
        <v>1225</v>
      </c>
      <c r="G703" s="30"/>
      <c r="H703" s="30"/>
      <c r="I703" s="30"/>
      <c r="J703" s="30"/>
      <c r="K703" s="30"/>
      <c r="L703" s="33"/>
      <c r="M703" s="193"/>
      <c r="N703" s="194"/>
      <c r="O703" s="65"/>
      <c r="P703" s="65"/>
      <c r="Q703" s="65"/>
      <c r="R703" s="65"/>
      <c r="S703" s="65"/>
      <c r="T703" s="66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T703" s="14" t="s">
        <v>142</v>
      </c>
      <c r="AU703" s="14" t="s">
        <v>84</v>
      </c>
    </row>
    <row r="704" spans="1:65" s="2" customFormat="1" ht="21.75" customHeight="1">
      <c r="A704" s="28"/>
      <c r="B704" s="29"/>
      <c r="C704" s="179" t="s">
        <v>1246</v>
      </c>
      <c r="D704" s="179" t="s">
        <v>128</v>
      </c>
      <c r="E704" s="180" t="s">
        <v>1247</v>
      </c>
      <c r="F704" s="181" t="s">
        <v>1248</v>
      </c>
      <c r="G704" s="182" t="s">
        <v>1222</v>
      </c>
      <c r="H704" s="183">
        <v>1</v>
      </c>
      <c r="I704" s="184">
        <v>9060</v>
      </c>
      <c r="J704" s="184">
        <f>ROUND(I704*H704,2)</f>
        <v>9060</v>
      </c>
      <c r="K704" s="181" t="s">
        <v>132</v>
      </c>
      <c r="L704" s="33"/>
      <c r="M704" s="185" t="s">
        <v>1</v>
      </c>
      <c r="N704" s="186" t="s">
        <v>39</v>
      </c>
      <c r="O704" s="187">
        <v>0</v>
      </c>
      <c r="P704" s="187">
        <f>O704*H704</f>
        <v>0</v>
      </c>
      <c r="Q704" s="187">
        <v>0</v>
      </c>
      <c r="R704" s="187">
        <f>Q704*H704</f>
        <v>0</v>
      </c>
      <c r="S704" s="187">
        <v>0</v>
      </c>
      <c r="T704" s="188">
        <f>S704*H704</f>
        <v>0</v>
      </c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R704" s="189" t="s">
        <v>133</v>
      </c>
      <c r="AT704" s="189" t="s">
        <v>128</v>
      </c>
      <c r="AU704" s="189" t="s">
        <v>84</v>
      </c>
      <c r="AY704" s="14" t="s">
        <v>125</v>
      </c>
      <c r="BE704" s="190">
        <f>IF(N704="základní",J704,0)</f>
        <v>9060</v>
      </c>
      <c r="BF704" s="190">
        <f>IF(N704="snížená",J704,0)</f>
        <v>0</v>
      </c>
      <c r="BG704" s="190">
        <f>IF(N704="zákl. přenesená",J704,0)</f>
        <v>0</v>
      </c>
      <c r="BH704" s="190">
        <f>IF(N704="sníž. přenesená",J704,0)</f>
        <v>0</v>
      </c>
      <c r="BI704" s="190">
        <f>IF(N704="nulová",J704,0)</f>
        <v>0</v>
      </c>
      <c r="BJ704" s="14" t="s">
        <v>82</v>
      </c>
      <c r="BK704" s="190">
        <f>ROUND(I704*H704,2)</f>
        <v>9060</v>
      </c>
      <c r="BL704" s="14" t="s">
        <v>133</v>
      </c>
      <c r="BM704" s="189" t="s">
        <v>1249</v>
      </c>
    </row>
    <row r="705" spans="1:65" s="2" customFormat="1" ht="38.4">
      <c r="A705" s="28"/>
      <c r="B705" s="29"/>
      <c r="C705" s="30"/>
      <c r="D705" s="191" t="s">
        <v>135</v>
      </c>
      <c r="E705" s="30"/>
      <c r="F705" s="192" t="s">
        <v>1250</v>
      </c>
      <c r="G705" s="30"/>
      <c r="H705" s="30"/>
      <c r="I705" s="30"/>
      <c r="J705" s="30"/>
      <c r="K705" s="30"/>
      <c r="L705" s="33"/>
      <c r="M705" s="193"/>
      <c r="N705" s="194"/>
      <c r="O705" s="65"/>
      <c r="P705" s="65"/>
      <c r="Q705" s="65"/>
      <c r="R705" s="65"/>
      <c r="S705" s="65"/>
      <c r="T705" s="66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T705" s="14" t="s">
        <v>135</v>
      </c>
      <c r="AU705" s="14" t="s">
        <v>84</v>
      </c>
    </row>
    <row r="706" spans="1:65" s="2" customFormat="1" ht="19.2">
      <c r="A706" s="28"/>
      <c r="B706" s="29"/>
      <c r="C706" s="30"/>
      <c r="D706" s="191" t="s">
        <v>142</v>
      </c>
      <c r="E706" s="30"/>
      <c r="F706" s="195" t="s">
        <v>1225</v>
      </c>
      <c r="G706" s="30"/>
      <c r="H706" s="30"/>
      <c r="I706" s="30"/>
      <c r="J706" s="30"/>
      <c r="K706" s="30"/>
      <c r="L706" s="33"/>
      <c r="M706" s="193"/>
      <c r="N706" s="194"/>
      <c r="O706" s="65"/>
      <c r="P706" s="65"/>
      <c r="Q706" s="65"/>
      <c r="R706" s="65"/>
      <c r="S706" s="65"/>
      <c r="T706" s="66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T706" s="14" t="s">
        <v>142</v>
      </c>
      <c r="AU706" s="14" t="s">
        <v>84</v>
      </c>
    </row>
    <row r="707" spans="1:65" s="2" customFormat="1" ht="16.5" customHeight="1">
      <c r="A707" s="28"/>
      <c r="B707" s="29"/>
      <c r="C707" s="179" t="s">
        <v>1251</v>
      </c>
      <c r="D707" s="179" t="s">
        <v>128</v>
      </c>
      <c r="E707" s="180" t="s">
        <v>1252</v>
      </c>
      <c r="F707" s="181" t="s">
        <v>1253</v>
      </c>
      <c r="G707" s="182" t="s">
        <v>139</v>
      </c>
      <c r="H707" s="183">
        <v>1</v>
      </c>
      <c r="I707" s="184">
        <v>493</v>
      </c>
      <c r="J707" s="184">
        <f>ROUND(I707*H707,2)</f>
        <v>493</v>
      </c>
      <c r="K707" s="181" t="s">
        <v>132</v>
      </c>
      <c r="L707" s="33"/>
      <c r="M707" s="185" t="s">
        <v>1</v>
      </c>
      <c r="N707" s="186" t="s">
        <v>39</v>
      </c>
      <c r="O707" s="187">
        <v>0</v>
      </c>
      <c r="P707" s="187">
        <f>O707*H707</f>
        <v>0</v>
      </c>
      <c r="Q707" s="187">
        <v>0</v>
      </c>
      <c r="R707" s="187">
        <f>Q707*H707</f>
        <v>0</v>
      </c>
      <c r="S707" s="187">
        <v>0</v>
      </c>
      <c r="T707" s="188">
        <f>S707*H707</f>
        <v>0</v>
      </c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R707" s="189" t="s">
        <v>133</v>
      </c>
      <c r="AT707" s="189" t="s">
        <v>128</v>
      </c>
      <c r="AU707" s="189" t="s">
        <v>84</v>
      </c>
      <c r="AY707" s="14" t="s">
        <v>125</v>
      </c>
      <c r="BE707" s="190">
        <f>IF(N707="základní",J707,0)</f>
        <v>493</v>
      </c>
      <c r="BF707" s="190">
        <f>IF(N707="snížená",J707,0)</f>
        <v>0</v>
      </c>
      <c r="BG707" s="190">
        <f>IF(N707="zákl. přenesená",J707,0)</f>
        <v>0</v>
      </c>
      <c r="BH707" s="190">
        <f>IF(N707="sníž. přenesená",J707,0)</f>
        <v>0</v>
      </c>
      <c r="BI707" s="190">
        <f>IF(N707="nulová",J707,0)</f>
        <v>0</v>
      </c>
      <c r="BJ707" s="14" t="s">
        <v>82</v>
      </c>
      <c r="BK707" s="190">
        <f>ROUND(I707*H707,2)</f>
        <v>493</v>
      </c>
      <c r="BL707" s="14" t="s">
        <v>133</v>
      </c>
      <c r="BM707" s="189" t="s">
        <v>1254</v>
      </c>
    </row>
    <row r="708" spans="1:65" s="2" customFormat="1" ht="28.8">
      <c r="A708" s="28"/>
      <c r="B708" s="29"/>
      <c r="C708" s="30"/>
      <c r="D708" s="191" t="s">
        <v>135</v>
      </c>
      <c r="E708" s="30"/>
      <c r="F708" s="192" t="s">
        <v>1255</v>
      </c>
      <c r="G708" s="30"/>
      <c r="H708" s="30"/>
      <c r="I708" s="30"/>
      <c r="J708" s="30"/>
      <c r="K708" s="30"/>
      <c r="L708" s="33"/>
      <c r="M708" s="193"/>
      <c r="N708" s="194"/>
      <c r="O708" s="65"/>
      <c r="P708" s="65"/>
      <c r="Q708" s="65"/>
      <c r="R708" s="65"/>
      <c r="S708" s="65"/>
      <c r="T708" s="66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T708" s="14" t="s">
        <v>135</v>
      </c>
      <c r="AU708" s="14" t="s">
        <v>84</v>
      </c>
    </row>
    <row r="709" spans="1:65" s="2" customFormat="1" ht="38.4">
      <c r="A709" s="28"/>
      <c r="B709" s="29"/>
      <c r="C709" s="30"/>
      <c r="D709" s="191" t="s">
        <v>142</v>
      </c>
      <c r="E709" s="30"/>
      <c r="F709" s="195" t="s">
        <v>1256</v>
      </c>
      <c r="G709" s="30"/>
      <c r="H709" s="30"/>
      <c r="I709" s="30"/>
      <c r="J709" s="30"/>
      <c r="K709" s="30"/>
      <c r="L709" s="33"/>
      <c r="M709" s="193"/>
      <c r="N709" s="194"/>
      <c r="O709" s="65"/>
      <c r="P709" s="65"/>
      <c r="Q709" s="65"/>
      <c r="R709" s="65"/>
      <c r="S709" s="65"/>
      <c r="T709" s="66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T709" s="14" t="s">
        <v>142</v>
      </c>
      <c r="AU709" s="14" t="s">
        <v>84</v>
      </c>
    </row>
    <row r="710" spans="1:65" s="2" customFormat="1" ht="16.5" customHeight="1">
      <c r="A710" s="28"/>
      <c r="B710" s="29"/>
      <c r="C710" s="179" t="s">
        <v>1257</v>
      </c>
      <c r="D710" s="179" t="s">
        <v>128</v>
      </c>
      <c r="E710" s="180" t="s">
        <v>1258</v>
      </c>
      <c r="F710" s="181" t="s">
        <v>1259</v>
      </c>
      <c r="G710" s="182" t="s">
        <v>139</v>
      </c>
      <c r="H710" s="183">
        <v>5</v>
      </c>
      <c r="I710" s="184">
        <v>493</v>
      </c>
      <c r="J710" s="184">
        <f>ROUND(I710*H710,2)</f>
        <v>2465</v>
      </c>
      <c r="K710" s="181" t="s">
        <v>132</v>
      </c>
      <c r="L710" s="33"/>
      <c r="M710" s="185" t="s">
        <v>1</v>
      </c>
      <c r="N710" s="186" t="s">
        <v>39</v>
      </c>
      <c r="O710" s="187">
        <v>0</v>
      </c>
      <c r="P710" s="187">
        <f>O710*H710</f>
        <v>0</v>
      </c>
      <c r="Q710" s="187">
        <v>0</v>
      </c>
      <c r="R710" s="187">
        <f>Q710*H710</f>
        <v>0</v>
      </c>
      <c r="S710" s="187">
        <v>0</v>
      </c>
      <c r="T710" s="188">
        <f>S710*H710</f>
        <v>0</v>
      </c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R710" s="189" t="s">
        <v>133</v>
      </c>
      <c r="AT710" s="189" t="s">
        <v>128</v>
      </c>
      <c r="AU710" s="189" t="s">
        <v>84</v>
      </c>
      <c r="AY710" s="14" t="s">
        <v>125</v>
      </c>
      <c r="BE710" s="190">
        <f>IF(N710="základní",J710,0)</f>
        <v>2465</v>
      </c>
      <c r="BF710" s="190">
        <f>IF(N710="snížená",J710,0)</f>
        <v>0</v>
      </c>
      <c r="BG710" s="190">
        <f>IF(N710="zákl. přenesená",J710,0)</f>
        <v>0</v>
      </c>
      <c r="BH710" s="190">
        <f>IF(N710="sníž. přenesená",J710,0)</f>
        <v>0</v>
      </c>
      <c r="BI710" s="190">
        <f>IF(N710="nulová",J710,0)</f>
        <v>0</v>
      </c>
      <c r="BJ710" s="14" t="s">
        <v>82</v>
      </c>
      <c r="BK710" s="190">
        <f>ROUND(I710*H710,2)</f>
        <v>2465</v>
      </c>
      <c r="BL710" s="14" t="s">
        <v>133</v>
      </c>
      <c r="BM710" s="189" t="s">
        <v>1260</v>
      </c>
    </row>
    <row r="711" spans="1:65" s="2" customFormat="1" ht="28.8">
      <c r="A711" s="28"/>
      <c r="B711" s="29"/>
      <c r="C711" s="30"/>
      <c r="D711" s="191" t="s">
        <v>135</v>
      </c>
      <c r="E711" s="30"/>
      <c r="F711" s="192" t="s">
        <v>1261</v>
      </c>
      <c r="G711" s="30"/>
      <c r="H711" s="30"/>
      <c r="I711" s="30"/>
      <c r="J711" s="30"/>
      <c r="K711" s="30"/>
      <c r="L711" s="33"/>
      <c r="M711" s="193"/>
      <c r="N711" s="194"/>
      <c r="O711" s="65"/>
      <c r="P711" s="65"/>
      <c r="Q711" s="65"/>
      <c r="R711" s="65"/>
      <c r="S711" s="65"/>
      <c r="T711" s="66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T711" s="14" t="s">
        <v>135</v>
      </c>
      <c r="AU711" s="14" t="s">
        <v>84</v>
      </c>
    </row>
    <row r="712" spans="1:65" s="2" customFormat="1" ht="38.4">
      <c r="A712" s="28"/>
      <c r="B712" s="29"/>
      <c r="C712" s="30"/>
      <c r="D712" s="191" t="s">
        <v>142</v>
      </c>
      <c r="E712" s="30"/>
      <c r="F712" s="195" t="s">
        <v>1256</v>
      </c>
      <c r="G712" s="30"/>
      <c r="H712" s="30"/>
      <c r="I712" s="30"/>
      <c r="J712" s="30"/>
      <c r="K712" s="30"/>
      <c r="L712" s="33"/>
      <c r="M712" s="193"/>
      <c r="N712" s="194"/>
      <c r="O712" s="65"/>
      <c r="P712" s="65"/>
      <c r="Q712" s="65"/>
      <c r="R712" s="65"/>
      <c r="S712" s="65"/>
      <c r="T712" s="66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T712" s="14" t="s">
        <v>142</v>
      </c>
      <c r="AU712" s="14" t="s">
        <v>84</v>
      </c>
    </row>
    <row r="713" spans="1:65" s="2" customFormat="1" ht="16.5" customHeight="1">
      <c r="A713" s="28"/>
      <c r="B713" s="29"/>
      <c r="C713" s="179" t="s">
        <v>1262</v>
      </c>
      <c r="D713" s="179" t="s">
        <v>128</v>
      </c>
      <c r="E713" s="180" t="s">
        <v>1263</v>
      </c>
      <c r="F713" s="181" t="s">
        <v>1264</v>
      </c>
      <c r="G713" s="182" t="s">
        <v>139</v>
      </c>
      <c r="H713" s="183">
        <v>5</v>
      </c>
      <c r="I713" s="184">
        <v>500</v>
      </c>
      <c r="J713" s="184">
        <f>ROUND(I713*H713,2)</f>
        <v>2500</v>
      </c>
      <c r="K713" s="181" t="s">
        <v>132</v>
      </c>
      <c r="L713" s="33"/>
      <c r="M713" s="185" t="s">
        <v>1</v>
      </c>
      <c r="N713" s="186" t="s">
        <v>39</v>
      </c>
      <c r="O713" s="187">
        <v>0</v>
      </c>
      <c r="P713" s="187">
        <f>O713*H713</f>
        <v>0</v>
      </c>
      <c r="Q713" s="187">
        <v>0</v>
      </c>
      <c r="R713" s="187">
        <f>Q713*H713</f>
        <v>0</v>
      </c>
      <c r="S713" s="187">
        <v>0</v>
      </c>
      <c r="T713" s="188">
        <f>S713*H713</f>
        <v>0</v>
      </c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R713" s="189" t="s">
        <v>133</v>
      </c>
      <c r="AT713" s="189" t="s">
        <v>128</v>
      </c>
      <c r="AU713" s="189" t="s">
        <v>84</v>
      </c>
      <c r="AY713" s="14" t="s">
        <v>125</v>
      </c>
      <c r="BE713" s="190">
        <f>IF(N713="základní",J713,0)</f>
        <v>2500</v>
      </c>
      <c r="BF713" s="190">
        <f>IF(N713="snížená",J713,0)</f>
        <v>0</v>
      </c>
      <c r="BG713" s="190">
        <f>IF(N713="zákl. přenesená",J713,0)</f>
        <v>0</v>
      </c>
      <c r="BH713" s="190">
        <f>IF(N713="sníž. přenesená",J713,0)</f>
        <v>0</v>
      </c>
      <c r="BI713" s="190">
        <f>IF(N713="nulová",J713,0)</f>
        <v>0</v>
      </c>
      <c r="BJ713" s="14" t="s">
        <v>82</v>
      </c>
      <c r="BK713" s="190">
        <f>ROUND(I713*H713,2)</f>
        <v>2500</v>
      </c>
      <c r="BL713" s="14" t="s">
        <v>133</v>
      </c>
      <c r="BM713" s="189" t="s">
        <v>1265</v>
      </c>
    </row>
    <row r="714" spans="1:65" s="2" customFormat="1" ht="28.8">
      <c r="A714" s="28"/>
      <c r="B714" s="29"/>
      <c r="C714" s="30"/>
      <c r="D714" s="191" t="s">
        <v>135</v>
      </c>
      <c r="E714" s="30"/>
      <c r="F714" s="192" t="s">
        <v>1266</v>
      </c>
      <c r="G714" s="30"/>
      <c r="H714" s="30"/>
      <c r="I714" s="30"/>
      <c r="J714" s="30"/>
      <c r="K714" s="30"/>
      <c r="L714" s="33"/>
      <c r="M714" s="193"/>
      <c r="N714" s="194"/>
      <c r="O714" s="65"/>
      <c r="P714" s="65"/>
      <c r="Q714" s="65"/>
      <c r="R714" s="65"/>
      <c r="S714" s="65"/>
      <c r="T714" s="66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T714" s="14" t="s">
        <v>135</v>
      </c>
      <c r="AU714" s="14" t="s">
        <v>84</v>
      </c>
    </row>
    <row r="715" spans="1:65" s="2" customFormat="1" ht="38.4">
      <c r="A715" s="28"/>
      <c r="B715" s="29"/>
      <c r="C715" s="30"/>
      <c r="D715" s="191" t="s">
        <v>142</v>
      </c>
      <c r="E715" s="30"/>
      <c r="F715" s="195" t="s">
        <v>1256</v>
      </c>
      <c r="G715" s="30"/>
      <c r="H715" s="30"/>
      <c r="I715" s="30"/>
      <c r="J715" s="30"/>
      <c r="K715" s="30"/>
      <c r="L715" s="33"/>
      <c r="M715" s="193"/>
      <c r="N715" s="194"/>
      <c r="O715" s="65"/>
      <c r="P715" s="65"/>
      <c r="Q715" s="65"/>
      <c r="R715" s="65"/>
      <c r="S715" s="65"/>
      <c r="T715" s="66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T715" s="14" t="s">
        <v>142</v>
      </c>
      <c r="AU715" s="14" t="s">
        <v>84</v>
      </c>
    </row>
    <row r="716" spans="1:65" s="2" customFormat="1" ht="16.5" customHeight="1">
      <c r="A716" s="28"/>
      <c r="B716" s="29"/>
      <c r="C716" s="179" t="s">
        <v>1267</v>
      </c>
      <c r="D716" s="179" t="s">
        <v>128</v>
      </c>
      <c r="E716" s="180" t="s">
        <v>1268</v>
      </c>
      <c r="F716" s="181" t="s">
        <v>1269</v>
      </c>
      <c r="G716" s="182" t="s">
        <v>139</v>
      </c>
      <c r="H716" s="183">
        <v>5</v>
      </c>
      <c r="I716" s="184">
        <v>500</v>
      </c>
      <c r="J716" s="184">
        <f>ROUND(I716*H716,2)</f>
        <v>2500</v>
      </c>
      <c r="K716" s="181" t="s">
        <v>132</v>
      </c>
      <c r="L716" s="33"/>
      <c r="M716" s="185" t="s">
        <v>1</v>
      </c>
      <c r="N716" s="186" t="s">
        <v>39</v>
      </c>
      <c r="O716" s="187">
        <v>0</v>
      </c>
      <c r="P716" s="187">
        <f>O716*H716</f>
        <v>0</v>
      </c>
      <c r="Q716" s="187">
        <v>0</v>
      </c>
      <c r="R716" s="187">
        <f>Q716*H716</f>
        <v>0</v>
      </c>
      <c r="S716" s="187">
        <v>0</v>
      </c>
      <c r="T716" s="188">
        <f>S716*H716</f>
        <v>0</v>
      </c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R716" s="189" t="s">
        <v>133</v>
      </c>
      <c r="AT716" s="189" t="s">
        <v>128</v>
      </c>
      <c r="AU716" s="189" t="s">
        <v>84</v>
      </c>
      <c r="AY716" s="14" t="s">
        <v>125</v>
      </c>
      <c r="BE716" s="190">
        <f>IF(N716="základní",J716,0)</f>
        <v>2500</v>
      </c>
      <c r="BF716" s="190">
        <f>IF(N716="snížená",J716,0)</f>
        <v>0</v>
      </c>
      <c r="BG716" s="190">
        <f>IF(N716="zákl. přenesená",J716,0)</f>
        <v>0</v>
      </c>
      <c r="BH716" s="190">
        <f>IF(N716="sníž. přenesená",J716,0)</f>
        <v>0</v>
      </c>
      <c r="BI716" s="190">
        <f>IF(N716="nulová",J716,0)</f>
        <v>0</v>
      </c>
      <c r="BJ716" s="14" t="s">
        <v>82</v>
      </c>
      <c r="BK716" s="190">
        <f>ROUND(I716*H716,2)</f>
        <v>2500</v>
      </c>
      <c r="BL716" s="14" t="s">
        <v>133</v>
      </c>
      <c r="BM716" s="189" t="s">
        <v>1270</v>
      </c>
    </row>
    <row r="717" spans="1:65" s="2" customFormat="1" ht="28.8">
      <c r="A717" s="28"/>
      <c r="B717" s="29"/>
      <c r="C717" s="30"/>
      <c r="D717" s="191" t="s">
        <v>135</v>
      </c>
      <c r="E717" s="30"/>
      <c r="F717" s="192" t="s">
        <v>1271</v>
      </c>
      <c r="G717" s="30"/>
      <c r="H717" s="30"/>
      <c r="I717" s="30"/>
      <c r="J717" s="30"/>
      <c r="K717" s="30"/>
      <c r="L717" s="33"/>
      <c r="M717" s="193"/>
      <c r="N717" s="194"/>
      <c r="O717" s="65"/>
      <c r="P717" s="65"/>
      <c r="Q717" s="65"/>
      <c r="R717" s="65"/>
      <c r="S717" s="65"/>
      <c r="T717" s="66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T717" s="14" t="s">
        <v>135</v>
      </c>
      <c r="AU717" s="14" t="s">
        <v>84</v>
      </c>
    </row>
    <row r="718" spans="1:65" s="2" customFormat="1" ht="38.4">
      <c r="A718" s="28"/>
      <c r="B718" s="29"/>
      <c r="C718" s="30"/>
      <c r="D718" s="191" t="s">
        <v>142</v>
      </c>
      <c r="E718" s="30"/>
      <c r="F718" s="195" t="s">
        <v>1256</v>
      </c>
      <c r="G718" s="30"/>
      <c r="H718" s="30"/>
      <c r="I718" s="30"/>
      <c r="J718" s="30"/>
      <c r="K718" s="30"/>
      <c r="L718" s="33"/>
      <c r="M718" s="193"/>
      <c r="N718" s="194"/>
      <c r="O718" s="65"/>
      <c r="P718" s="65"/>
      <c r="Q718" s="65"/>
      <c r="R718" s="65"/>
      <c r="S718" s="65"/>
      <c r="T718" s="66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T718" s="14" t="s">
        <v>142</v>
      </c>
      <c r="AU718" s="14" t="s">
        <v>84</v>
      </c>
    </row>
    <row r="719" spans="1:65" s="2" customFormat="1" ht="16.5" customHeight="1">
      <c r="A719" s="28"/>
      <c r="B719" s="29"/>
      <c r="C719" s="179" t="s">
        <v>1272</v>
      </c>
      <c r="D719" s="179" t="s">
        <v>128</v>
      </c>
      <c r="E719" s="180" t="s">
        <v>1273</v>
      </c>
      <c r="F719" s="181" t="s">
        <v>1274</v>
      </c>
      <c r="G719" s="182" t="s">
        <v>147</v>
      </c>
      <c r="H719" s="183">
        <v>1</v>
      </c>
      <c r="I719" s="184">
        <v>2940</v>
      </c>
      <c r="J719" s="184">
        <f>ROUND(I719*H719,2)</f>
        <v>2940</v>
      </c>
      <c r="K719" s="181" t="s">
        <v>132</v>
      </c>
      <c r="L719" s="33"/>
      <c r="M719" s="185" t="s">
        <v>1</v>
      </c>
      <c r="N719" s="186" t="s">
        <v>39</v>
      </c>
      <c r="O719" s="187">
        <v>0</v>
      </c>
      <c r="P719" s="187">
        <f>O719*H719</f>
        <v>0</v>
      </c>
      <c r="Q719" s="187">
        <v>0</v>
      </c>
      <c r="R719" s="187">
        <f>Q719*H719</f>
        <v>0</v>
      </c>
      <c r="S719" s="187">
        <v>0</v>
      </c>
      <c r="T719" s="188">
        <f>S719*H719</f>
        <v>0</v>
      </c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R719" s="189" t="s">
        <v>133</v>
      </c>
      <c r="AT719" s="189" t="s">
        <v>128</v>
      </c>
      <c r="AU719" s="189" t="s">
        <v>84</v>
      </c>
      <c r="AY719" s="14" t="s">
        <v>125</v>
      </c>
      <c r="BE719" s="190">
        <f>IF(N719="základní",J719,0)</f>
        <v>2940</v>
      </c>
      <c r="BF719" s="190">
        <f>IF(N719="snížená",J719,0)</f>
        <v>0</v>
      </c>
      <c r="BG719" s="190">
        <f>IF(N719="zákl. přenesená",J719,0)</f>
        <v>0</v>
      </c>
      <c r="BH719" s="190">
        <f>IF(N719="sníž. přenesená",J719,0)</f>
        <v>0</v>
      </c>
      <c r="BI719" s="190">
        <f>IF(N719="nulová",J719,0)</f>
        <v>0</v>
      </c>
      <c r="BJ719" s="14" t="s">
        <v>82</v>
      </c>
      <c r="BK719" s="190">
        <f>ROUND(I719*H719,2)</f>
        <v>2940</v>
      </c>
      <c r="BL719" s="14" t="s">
        <v>133</v>
      </c>
      <c r="BM719" s="189" t="s">
        <v>1275</v>
      </c>
    </row>
    <row r="720" spans="1:65" s="2" customFormat="1" ht="19.2">
      <c r="A720" s="28"/>
      <c r="B720" s="29"/>
      <c r="C720" s="30"/>
      <c r="D720" s="191" t="s">
        <v>135</v>
      </c>
      <c r="E720" s="30"/>
      <c r="F720" s="192" t="s">
        <v>1276</v>
      </c>
      <c r="G720" s="30"/>
      <c r="H720" s="30"/>
      <c r="I720" s="30"/>
      <c r="J720" s="30"/>
      <c r="K720" s="30"/>
      <c r="L720" s="33"/>
      <c r="M720" s="193"/>
      <c r="N720" s="194"/>
      <c r="O720" s="65"/>
      <c r="P720" s="65"/>
      <c r="Q720" s="65"/>
      <c r="R720" s="65"/>
      <c r="S720" s="65"/>
      <c r="T720" s="66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T720" s="14" t="s">
        <v>135</v>
      </c>
      <c r="AU720" s="14" t="s">
        <v>84</v>
      </c>
    </row>
    <row r="721" spans="1:65" s="2" customFormat="1" ht="19.2">
      <c r="A721" s="28"/>
      <c r="B721" s="29"/>
      <c r="C721" s="30"/>
      <c r="D721" s="191" t="s">
        <v>142</v>
      </c>
      <c r="E721" s="30"/>
      <c r="F721" s="195" t="s">
        <v>1277</v>
      </c>
      <c r="G721" s="30"/>
      <c r="H721" s="30"/>
      <c r="I721" s="30"/>
      <c r="J721" s="30"/>
      <c r="K721" s="30"/>
      <c r="L721" s="33"/>
      <c r="M721" s="193"/>
      <c r="N721" s="194"/>
      <c r="O721" s="65"/>
      <c r="P721" s="65"/>
      <c r="Q721" s="65"/>
      <c r="R721" s="65"/>
      <c r="S721" s="65"/>
      <c r="T721" s="66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T721" s="14" t="s">
        <v>142</v>
      </c>
      <c r="AU721" s="14" t="s">
        <v>84</v>
      </c>
    </row>
    <row r="722" spans="1:65" s="2" customFormat="1" ht="16.5" customHeight="1">
      <c r="A722" s="28"/>
      <c r="B722" s="29"/>
      <c r="C722" s="179" t="s">
        <v>1278</v>
      </c>
      <c r="D722" s="179" t="s">
        <v>128</v>
      </c>
      <c r="E722" s="180" t="s">
        <v>1279</v>
      </c>
      <c r="F722" s="181" t="s">
        <v>1280</v>
      </c>
      <c r="G722" s="182" t="s">
        <v>147</v>
      </c>
      <c r="H722" s="183">
        <v>1</v>
      </c>
      <c r="I722" s="184">
        <v>4410</v>
      </c>
      <c r="J722" s="184">
        <f>ROUND(I722*H722,2)</f>
        <v>4410</v>
      </c>
      <c r="K722" s="181" t="s">
        <v>132</v>
      </c>
      <c r="L722" s="33"/>
      <c r="M722" s="185" t="s">
        <v>1</v>
      </c>
      <c r="N722" s="186" t="s">
        <v>39</v>
      </c>
      <c r="O722" s="187">
        <v>0</v>
      </c>
      <c r="P722" s="187">
        <f>O722*H722</f>
        <v>0</v>
      </c>
      <c r="Q722" s="187">
        <v>0</v>
      </c>
      <c r="R722" s="187">
        <f>Q722*H722</f>
        <v>0</v>
      </c>
      <c r="S722" s="187">
        <v>0</v>
      </c>
      <c r="T722" s="188">
        <f>S722*H722</f>
        <v>0</v>
      </c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R722" s="189" t="s">
        <v>133</v>
      </c>
      <c r="AT722" s="189" t="s">
        <v>128</v>
      </c>
      <c r="AU722" s="189" t="s">
        <v>84</v>
      </c>
      <c r="AY722" s="14" t="s">
        <v>125</v>
      </c>
      <c r="BE722" s="190">
        <f>IF(N722="základní",J722,0)</f>
        <v>4410</v>
      </c>
      <c r="BF722" s="190">
        <f>IF(N722="snížená",J722,0)</f>
        <v>0</v>
      </c>
      <c r="BG722" s="190">
        <f>IF(N722="zákl. přenesená",J722,0)</f>
        <v>0</v>
      </c>
      <c r="BH722" s="190">
        <f>IF(N722="sníž. přenesená",J722,0)</f>
        <v>0</v>
      </c>
      <c r="BI722" s="190">
        <f>IF(N722="nulová",J722,0)</f>
        <v>0</v>
      </c>
      <c r="BJ722" s="14" t="s">
        <v>82</v>
      </c>
      <c r="BK722" s="190">
        <f>ROUND(I722*H722,2)</f>
        <v>4410</v>
      </c>
      <c r="BL722" s="14" t="s">
        <v>133</v>
      </c>
      <c r="BM722" s="189" t="s">
        <v>1281</v>
      </c>
    </row>
    <row r="723" spans="1:65" s="2" customFormat="1" ht="28.8">
      <c r="A723" s="28"/>
      <c r="B723" s="29"/>
      <c r="C723" s="30"/>
      <c r="D723" s="191" t="s">
        <v>135</v>
      </c>
      <c r="E723" s="30"/>
      <c r="F723" s="192" t="s">
        <v>1282</v>
      </c>
      <c r="G723" s="30"/>
      <c r="H723" s="30"/>
      <c r="I723" s="30"/>
      <c r="J723" s="30"/>
      <c r="K723" s="30"/>
      <c r="L723" s="33"/>
      <c r="M723" s="193"/>
      <c r="N723" s="194"/>
      <c r="O723" s="65"/>
      <c r="P723" s="65"/>
      <c r="Q723" s="65"/>
      <c r="R723" s="65"/>
      <c r="S723" s="65"/>
      <c r="T723" s="66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T723" s="14" t="s">
        <v>135</v>
      </c>
      <c r="AU723" s="14" t="s">
        <v>84</v>
      </c>
    </row>
    <row r="724" spans="1:65" s="2" customFormat="1" ht="19.2">
      <c r="A724" s="28"/>
      <c r="B724" s="29"/>
      <c r="C724" s="30"/>
      <c r="D724" s="191" t="s">
        <v>142</v>
      </c>
      <c r="E724" s="30"/>
      <c r="F724" s="195" t="s">
        <v>1277</v>
      </c>
      <c r="G724" s="30"/>
      <c r="H724" s="30"/>
      <c r="I724" s="30"/>
      <c r="J724" s="30"/>
      <c r="K724" s="30"/>
      <c r="L724" s="33"/>
      <c r="M724" s="193"/>
      <c r="N724" s="194"/>
      <c r="O724" s="65"/>
      <c r="P724" s="65"/>
      <c r="Q724" s="65"/>
      <c r="R724" s="65"/>
      <c r="S724" s="65"/>
      <c r="T724" s="66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T724" s="14" t="s">
        <v>142</v>
      </c>
      <c r="AU724" s="14" t="s">
        <v>84</v>
      </c>
    </row>
    <row r="725" spans="1:65" s="2" customFormat="1" ht="16.5" customHeight="1">
      <c r="A725" s="28"/>
      <c r="B725" s="29"/>
      <c r="C725" s="179" t="s">
        <v>1283</v>
      </c>
      <c r="D725" s="179" t="s">
        <v>128</v>
      </c>
      <c r="E725" s="180" t="s">
        <v>1284</v>
      </c>
      <c r="F725" s="181" t="s">
        <v>1285</v>
      </c>
      <c r="G725" s="182" t="s">
        <v>147</v>
      </c>
      <c r="H725" s="183">
        <v>1</v>
      </c>
      <c r="I725" s="184">
        <v>2950</v>
      </c>
      <c r="J725" s="184">
        <f>ROUND(I725*H725,2)</f>
        <v>2950</v>
      </c>
      <c r="K725" s="181" t="s">
        <v>132</v>
      </c>
      <c r="L725" s="33"/>
      <c r="M725" s="185" t="s">
        <v>1</v>
      </c>
      <c r="N725" s="186" t="s">
        <v>39</v>
      </c>
      <c r="O725" s="187">
        <v>0</v>
      </c>
      <c r="P725" s="187">
        <f>O725*H725</f>
        <v>0</v>
      </c>
      <c r="Q725" s="187">
        <v>0</v>
      </c>
      <c r="R725" s="187">
        <f>Q725*H725</f>
        <v>0</v>
      </c>
      <c r="S725" s="187">
        <v>0</v>
      </c>
      <c r="T725" s="188">
        <f>S725*H725</f>
        <v>0</v>
      </c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R725" s="189" t="s">
        <v>133</v>
      </c>
      <c r="AT725" s="189" t="s">
        <v>128</v>
      </c>
      <c r="AU725" s="189" t="s">
        <v>84</v>
      </c>
      <c r="AY725" s="14" t="s">
        <v>125</v>
      </c>
      <c r="BE725" s="190">
        <f>IF(N725="základní",J725,0)</f>
        <v>2950</v>
      </c>
      <c r="BF725" s="190">
        <f>IF(N725="snížená",J725,0)</f>
        <v>0</v>
      </c>
      <c r="BG725" s="190">
        <f>IF(N725="zákl. přenesená",J725,0)</f>
        <v>0</v>
      </c>
      <c r="BH725" s="190">
        <f>IF(N725="sníž. přenesená",J725,0)</f>
        <v>0</v>
      </c>
      <c r="BI725" s="190">
        <f>IF(N725="nulová",J725,0)</f>
        <v>0</v>
      </c>
      <c r="BJ725" s="14" t="s">
        <v>82</v>
      </c>
      <c r="BK725" s="190">
        <f>ROUND(I725*H725,2)</f>
        <v>2950</v>
      </c>
      <c r="BL725" s="14" t="s">
        <v>133</v>
      </c>
      <c r="BM725" s="189" t="s">
        <v>1286</v>
      </c>
    </row>
    <row r="726" spans="1:65" s="2" customFormat="1" ht="19.2">
      <c r="A726" s="28"/>
      <c r="B726" s="29"/>
      <c r="C726" s="30"/>
      <c r="D726" s="191" t="s">
        <v>135</v>
      </c>
      <c r="E726" s="30"/>
      <c r="F726" s="192" t="s">
        <v>1287</v>
      </c>
      <c r="G726" s="30"/>
      <c r="H726" s="30"/>
      <c r="I726" s="30"/>
      <c r="J726" s="30"/>
      <c r="K726" s="30"/>
      <c r="L726" s="33"/>
      <c r="M726" s="193"/>
      <c r="N726" s="194"/>
      <c r="O726" s="65"/>
      <c r="P726" s="65"/>
      <c r="Q726" s="65"/>
      <c r="R726" s="65"/>
      <c r="S726" s="65"/>
      <c r="T726" s="66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T726" s="14" t="s">
        <v>135</v>
      </c>
      <c r="AU726" s="14" t="s">
        <v>84</v>
      </c>
    </row>
    <row r="727" spans="1:65" s="2" customFormat="1" ht="19.2">
      <c r="A727" s="28"/>
      <c r="B727" s="29"/>
      <c r="C727" s="30"/>
      <c r="D727" s="191" t="s">
        <v>142</v>
      </c>
      <c r="E727" s="30"/>
      <c r="F727" s="195" t="s">
        <v>1277</v>
      </c>
      <c r="G727" s="30"/>
      <c r="H727" s="30"/>
      <c r="I727" s="30"/>
      <c r="J727" s="30"/>
      <c r="K727" s="30"/>
      <c r="L727" s="33"/>
      <c r="M727" s="193"/>
      <c r="N727" s="194"/>
      <c r="O727" s="65"/>
      <c r="P727" s="65"/>
      <c r="Q727" s="65"/>
      <c r="R727" s="65"/>
      <c r="S727" s="65"/>
      <c r="T727" s="66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T727" s="14" t="s">
        <v>142</v>
      </c>
      <c r="AU727" s="14" t="s">
        <v>84</v>
      </c>
    </row>
    <row r="728" spans="1:65" s="2" customFormat="1" ht="16.5" customHeight="1">
      <c r="A728" s="28"/>
      <c r="B728" s="29"/>
      <c r="C728" s="179" t="s">
        <v>1288</v>
      </c>
      <c r="D728" s="179" t="s">
        <v>128</v>
      </c>
      <c r="E728" s="180" t="s">
        <v>1289</v>
      </c>
      <c r="F728" s="181" t="s">
        <v>1290</v>
      </c>
      <c r="G728" s="182" t="s">
        <v>147</v>
      </c>
      <c r="H728" s="183">
        <v>1</v>
      </c>
      <c r="I728" s="184">
        <v>2790</v>
      </c>
      <c r="J728" s="184">
        <f>ROUND(I728*H728,2)</f>
        <v>2790</v>
      </c>
      <c r="K728" s="181" t="s">
        <v>132</v>
      </c>
      <c r="L728" s="33"/>
      <c r="M728" s="185" t="s">
        <v>1</v>
      </c>
      <c r="N728" s="186" t="s">
        <v>39</v>
      </c>
      <c r="O728" s="187">
        <v>0</v>
      </c>
      <c r="P728" s="187">
        <f>O728*H728</f>
        <v>0</v>
      </c>
      <c r="Q728" s="187">
        <v>0</v>
      </c>
      <c r="R728" s="187">
        <f>Q728*H728</f>
        <v>0</v>
      </c>
      <c r="S728" s="187">
        <v>0</v>
      </c>
      <c r="T728" s="188">
        <f>S728*H728</f>
        <v>0</v>
      </c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R728" s="189" t="s">
        <v>133</v>
      </c>
      <c r="AT728" s="189" t="s">
        <v>128</v>
      </c>
      <c r="AU728" s="189" t="s">
        <v>84</v>
      </c>
      <c r="AY728" s="14" t="s">
        <v>125</v>
      </c>
      <c r="BE728" s="190">
        <f>IF(N728="základní",J728,0)</f>
        <v>2790</v>
      </c>
      <c r="BF728" s="190">
        <f>IF(N728="snížená",J728,0)</f>
        <v>0</v>
      </c>
      <c r="BG728" s="190">
        <f>IF(N728="zákl. přenesená",J728,0)</f>
        <v>0</v>
      </c>
      <c r="BH728" s="190">
        <f>IF(N728="sníž. přenesená",J728,0)</f>
        <v>0</v>
      </c>
      <c r="BI728" s="190">
        <f>IF(N728="nulová",J728,0)</f>
        <v>0</v>
      </c>
      <c r="BJ728" s="14" t="s">
        <v>82</v>
      </c>
      <c r="BK728" s="190">
        <f>ROUND(I728*H728,2)</f>
        <v>2790</v>
      </c>
      <c r="BL728" s="14" t="s">
        <v>133</v>
      </c>
      <c r="BM728" s="189" t="s">
        <v>1291</v>
      </c>
    </row>
    <row r="729" spans="1:65" s="2" customFormat="1" ht="19.2">
      <c r="A729" s="28"/>
      <c r="B729" s="29"/>
      <c r="C729" s="30"/>
      <c r="D729" s="191" t="s">
        <v>135</v>
      </c>
      <c r="E729" s="30"/>
      <c r="F729" s="192" t="s">
        <v>1292</v>
      </c>
      <c r="G729" s="30"/>
      <c r="H729" s="30"/>
      <c r="I729" s="30"/>
      <c r="J729" s="30"/>
      <c r="K729" s="30"/>
      <c r="L729" s="33"/>
      <c r="M729" s="193"/>
      <c r="N729" s="194"/>
      <c r="O729" s="65"/>
      <c r="P729" s="65"/>
      <c r="Q729" s="65"/>
      <c r="R729" s="65"/>
      <c r="S729" s="65"/>
      <c r="T729" s="66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T729" s="14" t="s">
        <v>135</v>
      </c>
      <c r="AU729" s="14" t="s">
        <v>84</v>
      </c>
    </row>
    <row r="730" spans="1:65" s="2" customFormat="1" ht="19.2">
      <c r="A730" s="28"/>
      <c r="B730" s="29"/>
      <c r="C730" s="30"/>
      <c r="D730" s="191" t="s">
        <v>142</v>
      </c>
      <c r="E730" s="30"/>
      <c r="F730" s="195" t="s">
        <v>1277</v>
      </c>
      <c r="G730" s="30"/>
      <c r="H730" s="30"/>
      <c r="I730" s="30"/>
      <c r="J730" s="30"/>
      <c r="K730" s="30"/>
      <c r="L730" s="33"/>
      <c r="M730" s="193"/>
      <c r="N730" s="194"/>
      <c r="O730" s="65"/>
      <c r="P730" s="65"/>
      <c r="Q730" s="65"/>
      <c r="R730" s="65"/>
      <c r="S730" s="65"/>
      <c r="T730" s="66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T730" s="14" t="s">
        <v>142</v>
      </c>
      <c r="AU730" s="14" t="s">
        <v>84</v>
      </c>
    </row>
    <row r="731" spans="1:65" s="2" customFormat="1" ht="16.5" customHeight="1">
      <c r="A731" s="28"/>
      <c r="B731" s="29"/>
      <c r="C731" s="179" t="s">
        <v>1293</v>
      </c>
      <c r="D731" s="179" t="s">
        <v>128</v>
      </c>
      <c r="E731" s="180" t="s">
        <v>1294</v>
      </c>
      <c r="F731" s="181" t="s">
        <v>1295</v>
      </c>
      <c r="G731" s="182" t="s">
        <v>147</v>
      </c>
      <c r="H731" s="183">
        <v>1</v>
      </c>
      <c r="I731" s="184">
        <v>4420</v>
      </c>
      <c r="J731" s="184">
        <f>ROUND(I731*H731,2)</f>
        <v>4420</v>
      </c>
      <c r="K731" s="181" t="s">
        <v>132</v>
      </c>
      <c r="L731" s="33"/>
      <c r="M731" s="185" t="s">
        <v>1</v>
      </c>
      <c r="N731" s="186" t="s">
        <v>39</v>
      </c>
      <c r="O731" s="187">
        <v>0</v>
      </c>
      <c r="P731" s="187">
        <f>O731*H731</f>
        <v>0</v>
      </c>
      <c r="Q731" s="187">
        <v>0</v>
      </c>
      <c r="R731" s="187">
        <f>Q731*H731</f>
        <v>0</v>
      </c>
      <c r="S731" s="187">
        <v>0</v>
      </c>
      <c r="T731" s="188">
        <f>S731*H731</f>
        <v>0</v>
      </c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R731" s="189" t="s">
        <v>133</v>
      </c>
      <c r="AT731" s="189" t="s">
        <v>128</v>
      </c>
      <c r="AU731" s="189" t="s">
        <v>84</v>
      </c>
      <c r="AY731" s="14" t="s">
        <v>125</v>
      </c>
      <c r="BE731" s="190">
        <f>IF(N731="základní",J731,0)</f>
        <v>4420</v>
      </c>
      <c r="BF731" s="190">
        <f>IF(N731="snížená",J731,0)</f>
        <v>0</v>
      </c>
      <c r="BG731" s="190">
        <f>IF(N731="zákl. přenesená",J731,0)</f>
        <v>0</v>
      </c>
      <c r="BH731" s="190">
        <f>IF(N731="sníž. přenesená",J731,0)</f>
        <v>0</v>
      </c>
      <c r="BI731" s="190">
        <f>IF(N731="nulová",J731,0)</f>
        <v>0</v>
      </c>
      <c r="BJ731" s="14" t="s">
        <v>82</v>
      </c>
      <c r="BK731" s="190">
        <f>ROUND(I731*H731,2)</f>
        <v>4420</v>
      </c>
      <c r="BL731" s="14" t="s">
        <v>133</v>
      </c>
      <c r="BM731" s="189" t="s">
        <v>1296</v>
      </c>
    </row>
    <row r="732" spans="1:65" s="2" customFormat="1" ht="28.8">
      <c r="A732" s="28"/>
      <c r="B732" s="29"/>
      <c r="C732" s="30"/>
      <c r="D732" s="191" t="s">
        <v>135</v>
      </c>
      <c r="E732" s="30"/>
      <c r="F732" s="192" t="s">
        <v>1297</v>
      </c>
      <c r="G732" s="30"/>
      <c r="H732" s="30"/>
      <c r="I732" s="30"/>
      <c r="J732" s="30"/>
      <c r="K732" s="30"/>
      <c r="L732" s="33"/>
      <c r="M732" s="193"/>
      <c r="N732" s="194"/>
      <c r="O732" s="65"/>
      <c r="P732" s="65"/>
      <c r="Q732" s="65"/>
      <c r="R732" s="65"/>
      <c r="S732" s="65"/>
      <c r="T732" s="66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T732" s="14" t="s">
        <v>135</v>
      </c>
      <c r="AU732" s="14" t="s">
        <v>84</v>
      </c>
    </row>
    <row r="733" spans="1:65" s="2" customFormat="1" ht="16.5" customHeight="1">
      <c r="A733" s="28"/>
      <c r="B733" s="29"/>
      <c r="C733" s="179" t="s">
        <v>1298</v>
      </c>
      <c r="D733" s="179" t="s">
        <v>128</v>
      </c>
      <c r="E733" s="180" t="s">
        <v>1299</v>
      </c>
      <c r="F733" s="181" t="s">
        <v>1300</v>
      </c>
      <c r="G733" s="182" t="s">
        <v>147</v>
      </c>
      <c r="H733" s="183">
        <v>1</v>
      </c>
      <c r="I733" s="184">
        <v>5960</v>
      </c>
      <c r="J733" s="184">
        <f>ROUND(I733*H733,2)</f>
        <v>5960</v>
      </c>
      <c r="K733" s="181" t="s">
        <v>132</v>
      </c>
      <c r="L733" s="33"/>
      <c r="M733" s="185" t="s">
        <v>1</v>
      </c>
      <c r="N733" s="186" t="s">
        <v>39</v>
      </c>
      <c r="O733" s="187">
        <v>0</v>
      </c>
      <c r="P733" s="187">
        <f>O733*H733</f>
        <v>0</v>
      </c>
      <c r="Q733" s="187">
        <v>0</v>
      </c>
      <c r="R733" s="187">
        <f>Q733*H733</f>
        <v>0</v>
      </c>
      <c r="S733" s="187">
        <v>0</v>
      </c>
      <c r="T733" s="188">
        <f>S733*H733</f>
        <v>0</v>
      </c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R733" s="189" t="s">
        <v>133</v>
      </c>
      <c r="AT733" s="189" t="s">
        <v>128</v>
      </c>
      <c r="AU733" s="189" t="s">
        <v>84</v>
      </c>
      <c r="AY733" s="14" t="s">
        <v>125</v>
      </c>
      <c r="BE733" s="190">
        <f>IF(N733="základní",J733,0)</f>
        <v>5960</v>
      </c>
      <c r="BF733" s="190">
        <f>IF(N733="snížená",J733,0)</f>
        <v>0</v>
      </c>
      <c r="BG733" s="190">
        <f>IF(N733="zákl. přenesená",J733,0)</f>
        <v>0</v>
      </c>
      <c r="BH733" s="190">
        <f>IF(N733="sníž. přenesená",J733,0)</f>
        <v>0</v>
      </c>
      <c r="BI733" s="190">
        <f>IF(N733="nulová",J733,0)</f>
        <v>0</v>
      </c>
      <c r="BJ733" s="14" t="s">
        <v>82</v>
      </c>
      <c r="BK733" s="190">
        <f>ROUND(I733*H733,2)</f>
        <v>5960</v>
      </c>
      <c r="BL733" s="14" t="s">
        <v>133</v>
      </c>
      <c r="BM733" s="189" t="s">
        <v>1301</v>
      </c>
    </row>
    <row r="734" spans="1:65" s="2" customFormat="1" ht="28.8">
      <c r="A734" s="28"/>
      <c r="B734" s="29"/>
      <c r="C734" s="30"/>
      <c r="D734" s="191" t="s">
        <v>135</v>
      </c>
      <c r="E734" s="30"/>
      <c r="F734" s="192" t="s">
        <v>1302</v>
      </c>
      <c r="G734" s="30"/>
      <c r="H734" s="30"/>
      <c r="I734" s="30"/>
      <c r="J734" s="30"/>
      <c r="K734" s="30"/>
      <c r="L734" s="33"/>
      <c r="M734" s="193"/>
      <c r="N734" s="194"/>
      <c r="O734" s="65"/>
      <c r="P734" s="65"/>
      <c r="Q734" s="65"/>
      <c r="R734" s="65"/>
      <c r="S734" s="65"/>
      <c r="T734" s="66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T734" s="14" t="s">
        <v>135</v>
      </c>
      <c r="AU734" s="14" t="s">
        <v>84</v>
      </c>
    </row>
    <row r="735" spans="1:65" s="2" customFormat="1" ht="16.5" customHeight="1">
      <c r="A735" s="28"/>
      <c r="B735" s="29"/>
      <c r="C735" s="179" t="s">
        <v>1303</v>
      </c>
      <c r="D735" s="179" t="s">
        <v>128</v>
      </c>
      <c r="E735" s="180" t="s">
        <v>1304</v>
      </c>
      <c r="F735" s="181" t="s">
        <v>1305</v>
      </c>
      <c r="G735" s="182" t="s">
        <v>147</v>
      </c>
      <c r="H735" s="183">
        <v>1</v>
      </c>
      <c r="I735" s="184">
        <v>1360</v>
      </c>
      <c r="J735" s="184">
        <f>ROUND(I735*H735,2)</f>
        <v>1360</v>
      </c>
      <c r="K735" s="181" t="s">
        <v>132</v>
      </c>
      <c r="L735" s="33"/>
      <c r="M735" s="185" t="s">
        <v>1</v>
      </c>
      <c r="N735" s="186" t="s">
        <v>39</v>
      </c>
      <c r="O735" s="187">
        <v>0</v>
      </c>
      <c r="P735" s="187">
        <f>O735*H735</f>
        <v>0</v>
      </c>
      <c r="Q735" s="187">
        <v>0</v>
      </c>
      <c r="R735" s="187">
        <f>Q735*H735</f>
        <v>0</v>
      </c>
      <c r="S735" s="187">
        <v>0</v>
      </c>
      <c r="T735" s="188">
        <f>S735*H735</f>
        <v>0</v>
      </c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R735" s="189" t="s">
        <v>133</v>
      </c>
      <c r="AT735" s="189" t="s">
        <v>128</v>
      </c>
      <c r="AU735" s="189" t="s">
        <v>84</v>
      </c>
      <c r="AY735" s="14" t="s">
        <v>125</v>
      </c>
      <c r="BE735" s="190">
        <f>IF(N735="základní",J735,0)</f>
        <v>1360</v>
      </c>
      <c r="BF735" s="190">
        <f>IF(N735="snížená",J735,0)</f>
        <v>0</v>
      </c>
      <c r="BG735" s="190">
        <f>IF(N735="zákl. přenesená",J735,0)</f>
        <v>0</v>
      </c>
      <c r="BH735" s="190">
        <f>IF(N735="sníž. přenesená",J735,0)</f>
        <v>0</v>
      </c>
      <c r="BI735" s="190">
        <f>IF(N735="nulová",J735,0)</f>
        <v>0</v>
      </c>
      <c r="BJ735" s="14" t="s">
        <v>82</v>
      </c>
      <c r="BK735" s="190">
        <f>ROUND(I735*H735,2)</f>
        <v>1360</v>
      </c>
      <c r="BL735" s="14" t="s">
        <v>133</v>
      </c>
      <c r="BM735" s="189" t="s">
        <v>1306</v>
      </c>
    </row>
    <row r="736" spans="1:65" s="2" customFormat="1" ht="28.8">
      <c r="A736" s="28"/>
      <c r="B736" s="29"/>
      <c r="C736" s="30"/>
      <c r="D736" s="191" t="s">
        <v>135</v>
      </c>
      <c r="E736" s="30"/>
      <c r="F736" s="192" t="s">
        <v>1307</v>
      </c>
      <c r="G736" s="30"/>
      <c r="H736" s="30"/>
      <c r="I736" s="30"/>
      <c r="J736" s="30"/>
      <c r="K736" s="30"/>
      <c r="L736" s="33"/>
      <c r="M736" s="193"/>
      <c r="N736" s="194"/>
      <c r="O736" s="65"/>
      <c r="P736" s="65"/>
      <c r="Q736" s="65"/>
      <c r="R736" s="65"/>
      <c r="S736" s="65"/>
      <c r="T736" s="66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T736" s="14" t="s">
        <v>135</v>
      </c>
      <c r="AU736" s="14" t="s">
        <v>84</v>
      </c>
    </row>
    <row r="737" spans="1:65" s="2" customFormat="1" ht="19.2">
      <c r="A737" s="28"/>
      <c r="B737" s="29"/>
      <c r="C737" s="30"/>
      <c r="D737" s="191" t="s">
        <v>142</v>
      </c>
      <c r="E737" s="30"/>
      <c r="F737" s="195" t="s">
        <v>1308</v>
      </c>
      <c r="G737" s="30"/>
      <c r="H737" s="30"/>
      <c r="I737" s="30"/>
      <c r="J737" s="30"/>
      <c r="K737" s="30"/>
      <c r="L737" s="33"/>
      <c r="M737" s="193"/>
      <c r="N737" s="194"/>
      <c r="O737" s="65"/>
      <c r="P737" s="65"/>
      <c r="Q737" s="65"/>
      <c r="R737" s="65"/>
      <c r="S737" s="65"/>
      <c r="T737" s="66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T737" s="14" t="s">
        <v>142</v>
      </c>
      <c r="AU737" s="14" t="s">
        <v>84</v>
      </c>
    </row>
    <row r="738" spans="1:65" s="2" customFormat="1" ht="16.5" customHeight="1">
      <c r="A738" s="28"/>
      <c r="B738" s="29"/>
      <c r="C738" s="179" t="s">
        <v>1309</v>
      </c>
      <c r="D738" s="179" t="s">
        <v>128</v>
      </c>
      <c r="E738" s="180" t="s">
        <v>1310</v>
      </c>
      <c r="F738" s="181" t="s">
        <v>1311</v>
      </c>
      <c r="G738" s="182" t="s">
        <v>147</v>
      </c>
      <c r="H738" s="183">
        <v>1</v>
      </c>
      <c r="I738" s="184">
        <v>1170</v>
      </c>
      <c r="J738" s="184">
        <f>ROUND(I738*H738,2)</f>
        <v>1170</v>
      </c>
      <c r="K738" s="181" t="s">
        <v>132</v>
      </c>
      <c r="L738" s="33"/>
      <c r="M738" s="185" t="s">
        <v>1</v>
      </c>
      <c r="N738" s="186" t="s">
        <v>39</v>
      </c>
      <c r="O738" s="187">
        <v>0</v>
      </c>
      <c r="P738" s="187">
        <f>O738*H738</f>
        <v>0</v>
      </c>
      <c r="Q738" s="187">
        <v>0</v>
      </c>
      <c r="R738" s="187">
        <f>Q738*H738</f>
        <v>0</v>
      </c>
      <c r="S738" s="187">
        <v>0</v>
      </c>
      <c r="T738" s="188">
        <f>S738*H738</f>
        <v>0</v>
      </c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R738" s="189" t="s">
        <v>133</v>
      </c>
      <c r="AT738" s="189" t="s">
        <v>128</v>
      </c>
      <c r="AU738" s="189" t="s">
        <v>84</v>
      </c>
      <c r="AY738" s="14" t="s">
        <v>125</v>
      </c>
      <c r="BE738" s="190">
        <f>IF(N738="základní",J738,0)</f>
        <v>1170</v>
      </c>
      <c r="BF738" s="190">
        <f>IF(N738="snížená",J738,0)</f>
        <v>0</v>
      </c>
      <c r="BG738" s="190">
        <f>IF(N738="zákl. přenesená",J738,0)</f>
        <v>0</v>
      </c>
      <c r="BH738" s="190">
        <f>IF(N738="sníž. přenesená",J738,0)</f>
        <v>0</v>
      </c>
      <c r="BI738" s="190">
        <f>IF(N738="nulová",J738,0)</f>
        <v>0</v>
      </c>
      <c r="BJ738" s="14" t="s">
        <v>82</v>
      </c>
      <c r="BK738" s="190">
        <f>ROUND(I738*H738,2)</f>
        <v>1170</v>
      </c>
      <c r="BL738" s="14" t="s">
        <v>133</v>
      </c>
      <c r="BM738" s="189" t="s">
        <v>1312</v>
      </c>
    </row>
    <row r="739" spans="1:65" s="2" customFormat="1" ht="28.8">
      <c r="A739" s="28"/>
      <c r="B739" s="29"/>
      <c r="C739" s="30"/>
      <c r="D739" s="191" t="s">
        <v>135</v>
      </c>
      <c r="E739" s="30"/>
      <c r="F739" s="192" t="s">
        <v>1313</v>
      </c>
      <c r="G739" s="30"/>
      <c r="H739" s="30"/>
      <c r="I739" s="30"/>
      <c r="J739" s="30"/>
      <c r="K739" s="30"/>
      <c r="L739" s="33"/>
      <c r="M739" s="193"/>
      <c r="N739" s="194"/>
      <c r="O739" s="65"/>
      <c r="P739" s="65"/>
      <c r="Q739" s="65"/>
      <c r="R739" s="65"/>
      <c r="S739" s="65"/>
      <c r="T739" s="66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T739" s="14" t="s">
        <v>135</v>
      </c>
      <c r="AU739" s="14" t="s">
        <v>84</v>
      </c>
    </row>
    <row r="740" spans="1:65" s="2" customFormat="1" ht="19.2">
      <c r="A740" s="28"/>
      <c r="B740" s="29"/>
      <c r="C740" s="30"/>
      <c r="D740" s="191" t="s">
        <v>142</v>
      </c>
      <c r="E740" s="30"/>
      <c r="F740" s="195" t="s">
        <v>1314</v>
      </c>
      <c r="G740" s="30"/>
      <c r="H740" s="30"/>
      <c r="I740" s="30"/>
      <c r="J740" s="30"/>
      <c r="K740" s="30"/>
      <c r="L740" s="33"/>
      <c r="M740" s="193"/>
      <c r="N740" s="194"/>
      <c r="O740" s="65"/>
      <c r="P740" s="65"/>
      <c r="Q740" s="65"/>
      <c r="R740" s="65"/>
      <c r="S740" s="65"/>
      <c r="T740" s="66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T740" s="14" t="s">
        <v>142</v>
      </c>
      <c r="AU740" s="14" t="s">
        <v>84</v>
      </c>
    </row>
    <row r="741" spans="1:65" s="2" customFormat="1" ht="16.5" customHeight="1">
      <c r="A741" s="28"/>
      <c r="B741" s="29"/>
      <c r="C741" s="179" t="s">
        <v>1315</v>
      </c>
      <c r="D741" s="179" t="s">
        <v>128</v>
      </c>
      <c r="E741" s="180" t="s">
        <v>1316</v>
      </c>
      <c r="F741" s="181" t="s">
        <v>1317</v>
      </c>
      <c r="G741" s="182" t="s">
        <v>147</v>
      </c>
      <c r="H741" s="183">
        <v>1</v>
      </c>
      <c r="I741" s="184">
        <v>1130</v>
      </c>
      <c r="J741" s="184">
        <f>ROUND(I741*H741,2)</f>
        <v>1130</v>
      </c>
      <c r="K741" s="181" t="s">
        <v>132</v>
      </c>
      <c r="L741" s="33"/>
      <c r="M741" s="185" t="s">
        <v>1</v>
      </c>
      <c r="N741" s="186" t="s">
        <v>39</v>
      </c>
      <c r="O741" s="187">
        <v>0</v>
      </c>
      <c r="P741" s="187">
        <f>O741*H741</f>
        <v>0</v>
      </c>
      <c r="Q741" s="187">
        <v>0</v>
      </c>
      <c r="R741" s="187">
        <f>Q741*H741</f>
        <v>0</v>
      </c>
      <c r="S741" s="187">
        <v>0</v>
      </c>
      <c r="T741" s="188">
        <f>S741*H741</f>
        <v>0</v>
      </c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R741" s="189" t="s">
        <v>133</v>
      </c>
      <c r="AT741" s="189" t="s">
        <v>128</v>
      </c>
      <c r="AU741" s="189" t="s">
        <v>84</v>
      </c>
      <c r="AY741" s="14" t="s">
        <v>125</v>
      </c>
      <c r="BE741" s="190">
        <f>IF(N741="základní",J741,0)</f>
        <v>1130</v>
      </c>
      <c r="BF741" s="190">
        <f>IF(N741="snížená",J741,0)</f>
        <v>0</v>
      </c>
      <c r="BG741" s="190">
        <f>IF(N741="zákl. přenesená",J741,0)</f>
        <v>0</v>
      </c>
      <c r="BH741" s="190">
        <f>IF(N741="sníž. přenesená",J741,0)</f>
        <v>0</v>
      </c>
      <c r="BI741" s="190">
        <f>IF(N741="nulová",J741,0)</f>
        <v>0</v>
      </c>
      <c r="BJ741" s="14" t="s">
        <v>82</v>
      </c>
      <c r="BK741" s="190">
        <f>ROUND(I741*H741,2)</f>
        <v>1130</v>
      </c>
      <c r="BL741" s="14" t="s">
        <v>133</v>
      </c>
      <c r="BM741" s="189" t="s">
        <v>1318</v>
      </c>
    </row>
    <row r="742" spans="1:65" s="2" customFormat="1" ht="28.8">
      <c r="A742" s="28"/>
      <c r="B742" s="29"/>
      <c r="C742" s="30"/>
      <c r="D742" s="191" t="s">
        <v>135</v>
      </c>
      <c r="E742" s="30"/>
      <c r="F742" s="192" t="s">
        <v>1319</v>
      </c>
      <c r="G742" s="30"/>
      <c r="H742" s="30"/>
      <c r="I742" s="30"/>
      <c r="J742" s="30"/>
      <c r="K742" s="30"/>
      <c r="L742" s="33"/>
      <c r="M742" s="193"/>
      <c r="N742" s="194"/>
      <c r="O742" s="65"/>
      <c r="P742" s="65"/>
      <c r="Q742" s="65"/>
      <c r="R742" s="65"/>
      <c r="S742" s="65"/>
      <c r="T742" s="66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T742" s="14" t="s">
        <v>135</v>
      </c>
      <c r="AU742" s="14" t="s">
        <v>84</v>
      </c>
    </row>
    <row r="743" spans="1:65" s="2" customFormat="1" ht="19.2">
      <c r="A743" s="28"/>
      <c r="B743" s="29"/>
      <c r="C743" s="30"/>
      <c r="D743" s="191" t="s">
        <v>142</v>
      </c>
      <c r="E743" s="30"/>
      <c r="F743" s="195" t="s">
        <v>1320</v>
      </c>
      <c r="G743" s="30"/>
      <c r="H743" s="30"/>
      <c r="I743" s="30"/>
      <c r="J743" s="30"/>
      <c r="K743" s="30"/>
      <c r="L743" s="33"/>
      <c r="M743" s="193"/>
      <c r="N743" s="194"/>
      <c r="O743" s="65"/>
      <c r="P743" s="65"/>
      <c r="Q743" s="65"/>
      <c r="R743" s="65"/>
      <c r="S743" s="65"/>
      <c r="T743" s="66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T743" s="14" t="s">
        <v>142</v>
      </c>
      <c r="AU743" s="14" t="s">
        <v>84</v>
      </c>
    </row>
    <row r="744" spans="1:65" s="2" customFormat="1" ht="16.5" customHeight="1">
      <c r="A744" s="28"/>
      <c r="B744" s="29"/>
      <c r="C744" s="179" t="s">
        <v>1321</v>
      </c>
      <c r="D744" s="179" t="s">
        <v>128</v>
      </c>
      <c r="E744" s="180" t="s">
        <v>1322</v>
      </c>
      <c r="F744" s="181" t="s">
        <v>1323</v>
      </c>
      <c r="G744" s="182" t="s">
        <v>147</v>
      </c>
      <c r="H744" s="183">
        <v>1</v>
      </c>
      <c r="I744" s="184">
        <v>1130</v>
      </c>
      <c r="J744" s="184">
        <f>ROUND(I744*H744,2)</f>
        <v>1130</v>
      </c>
      <c r="K744" s="181" t="s">
        <v>132</v>
      </c>
      <c r="L744" s="33"/>
      <c r="M744" s="185" t="s">
        <v>1</v>
      </c>
      <c r="N744" s="186" t="s">
        <v>39</v>
      </c>
      <c r="O744" s="187">
        <v>0</v>
      </c>
      <c r="P744" s="187">
        <f>O744*H744</f>
        <v>0</v>
      </c>
      <c r="Q744" s="187">
        <v>0</v>
      </c>
      <c r="R744" s="187">
        <f>Q744*H744</f>
        <v>0</v>
      </c>
      <c r="S744" s="187">
        <v>0</v>
      </c>
      <c r="T744" s="188">
        <f>S744*H744</f>
        <v>0</v>
      </c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R744" s="189" t="s">
        <v>133</v>
      </c>
      <c r="AT744" s="189" t="s">
        <v>128</v>
      </c>
      <c r="AU744" s="189" t="s">
        <v>84</v>
      </c>
      <c r="AY744" s="14" t="s">
        <v>125</v>
      </c>
      <c r="BE744" s="190">
        <f>IF(N744="základní",J744,0)</f>
        <v>1130</v>
      </c>
      <c r="BF744" s="190">
        <f>IF(N744="snížená",J744,0)</f>
        <v>0</v>
      </c>
      <c r="BG744" s="190">
        <f>IF(N744="zákl. přenesená",J744,0)</f>
        <v>0</v>
      </c>
      <c r="BH744" s="190">
        <f>IF(N744="sníž. přenesená",J744,0)</f>
        <v>0</v>
      </c>
      <c r="BI744" s="190">
        <f>IF(N744="nulová",J744,0)</f>
        <v>0</v>
      </c>
      <c r="BJ744" s="14" t="s">
        <v>82</v>
      </c>
      <c r="BK744" s="190">
        <f>ROUND(I744*H744,2)</f>
        <v>1130</v>
      </c>
      <c r="BL744" s="14" t="s">
        <v>133</v>
      </c>
      <c r="BM744" s="189" t="s">
        <v>1324</v>
      </c>
    </row>
    <row r="745" spans="1:65" s="2" customFormat="1" ht="28.8">
      <c r="A745" s="28"/>
      <c r="B745" s="29"/>
      <c r="C745" s="30"/>
      <c r="D745" s="191" t="s">
        <v>135</v>
      </c>
      <c r="E745" s="30"/>
      <c r="F745" s="192" t="s">
        <v>1325</v>
      </c>
      <c r="G745" s="30"/>
      <c r="H745" s="30"/>
      <c r="I745" s="30"/>
      <c r="J745" s="30"/>
      <c r="K745" s="30"/>
      <c r="L745" s="33"/>
      <c r="M745" s="193"/>
      <c r="N745" s="194"/>
      <c r="O745" s="65"/>
      <c r="P745" s="65"/>
      <c r="Q745" s="65"/>
      <c r="R745" s="65"/>
      <c r="S745" s="65"/>
      <c r="T745" s="66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T745" s="14" t="s">
        <v>135</v>
      </c>
      <c r="AU745" s="14" t="s">
        <v>84</v>
      </c>
    </row>
    <row r="746" spans="1:65" s="2" customFormat="1" ht="19.2">
      <c r="A746" s="28"/>
      <c r="B746" s="29"/>
      <c r="C746" s="30"/>
      <c r="D746" s="191" t="s">
        <v>142</v>
      </c>
      <c r="E746" s="30"/>
      <c r="F746" s="195" t="s">
        <v>1326</v>
      </c>
      <c r="G746" s="30"/>
      <c r="H746" s="30"/>
      <c r="I746" s="30"/>
      <c r="J746" s="30"/>
      <c r="K746" s="30"/>
      <c r="L746" s="33"/>
      <c r="M746" s="193"/>
      <c r="N746" s="194"/>
      <c r="O746" s="65"/>
      <c r="P746" s="65"/>
      <c r="Q746" s="65"/>
      <c r="R746" s="65"/>
      <c r="S746" s="65"/>
      <c r="T746" s="66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T746" s="14" t="s">
        <v>142</v>
      </c>
      <c r="AU746" s="14" t="s">
        <v>84</v>
      </c>
    </row>
    <row r="747" spans="1:65" s="2" customFormat="1" ht="16.5" customHeight="1">
      <c r="A747" s="28"/>
      <c r="B747" s="29"/>
      <c r="C747" s="179" t="s">
        <v>1327</v>
      </c>
      <c r="D747" s="179" t="s">
        <v>128</v>
      </c>
      <c r="E747" s="180" t="s">
        <v>1328</v>
      </c>
      <c r="F747" s="181" t="s">
        <v>1329</v>
      </c>
      <c r="G747" s="182" t="s">
        <v>147</v>
      </c>
      <c r="H747" s="183">
        <v>1</v>
      </c>
      <c r="I747" s="184">
        <v>1550</v>
      </c>
      <c r="J747" s="184">
        <f>ROUND(I747*H747,2)</f>
        <v>1550</v>
      </c>
      <c r="K747" s="181" t="s">
        <v>132</v>
      </c>
      <c r="L747" s="33"/>
      <c r="M747" s="185" t="s">
        <v>1</v>
      </c>
      <c r="N747" s="186" t="s">
        <v>39</v>
      </c>
      <c r="O747" s="187">
        <v>0</v>
      </c>
      <c r="P747" s="187">
        <f>O747*H747</f>
        <v>0</v>
      </c>
      <c r="Q747" s="187">
        <v>0</v>
      </c>
      <c r="R747" s="187">
        <f>Q747*H747</f>
        <v>0</v>
      </c>
      <c r="S747" s="187">
        <v>0</v>
      </c>
      <c r="T747" s="188">
        <f>S747*H747</f>
        <v>0</v>
      </c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R747" s="189" t="s">
        <v>133</v>
      </c>
      <c r="AT747" s="189" t="s">
        <v>128</v>
      </c>
      <c r="AU747" s="189" t="s">
        <v>84</v>
      </c>
      <c r="AY747" s="14" t="s">
        <v>125</v>
      </c>
      <c r="BE747" s="190">
        <f>IF(N747="základní",J747,0)</f>
        <v>1550</v>
      </c>
      <c r="BF747" s="190">
        <f>IF(N747="snížená",J747,0)</f>
        <v>0</v>
      </c>
      <c r="BG747" s="190">
        <f>IF(N747="zákl. přenesená",J747,0)</f>
        <v>0</v>
      </c>
      <c r="BH747" s="190">
        <f>IF(N747="sníž. přenesená",J747,0)</f>
        <v>0</v>
      </c>
      <c r="BI747" s="190">
        <f>IF(N747="nulová",J747,0)</f>
        <v>0</v>
      </c>
      <c r="BJ747" s="14" t="s">
        <v>82</v>
      </c>
      <c r="BK747" s="190">
        <f>ROUND(I747*H747,2)</f>
        <v>1550</v>
      </c>
      <c r="BL747" s="14" t="s">
        <v>133</v>
      </c>
      <c r="BM747" s="189" t="s">
        <v>1330</v>
      </c>
    </row>
    <row r="748" spans="1:65" s="2" customFormat="1" ht="28.8">
      <c r="A748" s="28"/>
      <c r="B748" s="29"/>
      <c r="C748" s="30"/>
      <c r="D748" s="191" t="s">
        <v>135</v>
      </c>
      <c r="E748" s="30"/>
      <c r="F748" s="192" t="s">
        <v>1331</v>
      </c>
      <c r="G748" s="30"/>
      <c r="H748" s="30"/>
      <c r="I748" s="30"/>
      <c r="J748" s="30"/>
      <c r="K748" s="30"/>
      <c r="L748" s="33"/>
      <c r="M748" s="193"/>
      <c r="N748" s="194"/>
      <c r="O748" s="65"/>
      <c r="P748" s="65"/>
      <c r="Q748" s="65"/>
      <c r="R748" s="65"/>
      <c r="S748" s="65"/>
      <c r="T748" s="66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T748" s="14" t="s">
        <v>135</v>
      </c>
      <c r="AU748" s="14" t="s">
        <v>84</v>
      </c>
    </row>
    <row r="749" spans="1:65" s="2" customFormat="1" ht="19.2">
      <c r="A749" s="28"/>
      <c r="B749" s="29"/>
      <c r="C749" s="30"/>
      <c r="D749" s="191" t="s">
        <v>142</v>
      </c>
      <c r="E749" s="30"/>
      <c r="F749" s="195" t="s">
        <v>1332</v>
      </c>
      <c r="G749" s="30"/>
      <c r="H749" s="30"/>
      <c r="I749" s="30"/>
      <c r="J749" s="30"/>
      <c r="K749" s="30"/>
      <c r="L749" s="33"/>
      <c r="M749" s="193"/>
      <c r="N749" s="194"/>
      <c r="O749" s="65"/>
      <c r="P749" s="65"/>
      <c r="Q749" s="65"/>
      <c r="R749" s="65"/>
      <c r="S749" s="65"/>
      <c r="T749" s="66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T749" s="14" t="s">
        <v>142</v>
      </c>
      <c r="AU749" s="14" t="s">
        <v>84</v>
      </c>
    </row>
    <row r="750" spans="1:65" s="2" customFormat="1" ht="16.5" customHeight="1">
      <c r="A750" s="28"/>
      <c r="B750" s="29"/>
      <c r="C750" s="179" t="s">
        <v>1333</v>
      </c>
      <c r="D750" s="179" t="s">
        <v>128</v>
      </c>
      <c r="E750" s="180" t="s">
        <v>1334</v>
      </c>
      <c r="F750" s="181" t="s">
        <v>1335</v>
      </c>
      <c r="G750" s="182" t="s">
        <v>147</v>
      </c>
      <c r="H750" s="183">
        <v>1</v>
      </c>
      <c r="I750" s="184">
        <v>500</v>
      </c>
      <c r="J750" s="184">
        <f>ROUND(I750*H750,2)</f>
        <v>500</v>
      </c>
      <c r="K750" s="181" t="s">
        <v>132</v>
      </c>
      <c r="L750" s="33"/>
      <c r="M750" s="185" t="s">
        <v>1</v>
      </c>
      <c r="N750" s="186" t="s">
        <v>39</v>
      </c>
      <c r="O750" s="187">
        <v>0</v>
      </c>
      <c r="P750" s="187">
        <f>O750*H750</f>
        <v>0</v>
      </c>
      <c r="Q750" s="187">
        <v>0</v>
      </c>
      <c r="R750" s="187">
        <f>Q750*H750</f>
        <v>0</v>
      </c>
      <c r="S750" s="187">
        <v>0</v>
      </c>
      <c r="T750" s="188">
        <f>S750*H750</f>
        <v>0</v>
      </c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R750" s="189" t="s">
        <v>133</v>
      </c>
      <c r="AT750" s="189" t="s">
        <v>128</v>
      </c>
      <c r="AU750" s="189" t="s">
        <v>84</v>
      </c>
      <c r="AY750" s="14" t="s">
        <v>125</v>
      </c>
      <c r="BE750" s="190">
        <f>IF(N750="základní",J750,0)</f>
        <v>500</v>
      </c>
      <c r="BF750" s="190">
        <f>IF(N750="snížená",J750,0)</f>
        <v>0</v>
      </c>
      <c r="BG750" s="190">
        <f>IF(N750="zákl. přenesená",J750,0)</f>
        <v>0</v>
      </c>
      <c r="BH750" s="190">
        <f>IF(N750="sníž. přenesená",J750,0)</f>
        <v>0</v>
      </c>
      <c r="BI750" s="190">
        <f>IF(N750="nulová",J750,0)</f>
        <v>0</v>
      </c>
      <c r="BJ750" s="14" t="s">
        <v>82</v>
      </c>
      <c r="BK750" s="190">
        <f>ROUND(I750*H750,2)</f>
        <v>500</v>
      </c>
      <c r="BL750" s="14" t="s">
        <v>133</v>
      </c>
      <c r="BM750" s="189" t="s">
        <v>1336</v>
      </c>
    </row>
    <row r="751" spans="1:65" s="2" customFormat="1" ht="28.8">
      <c r="A751" s="28"/>
      <c r="B751" s="29"/>
      <c r="C751" s="30"/>
      <c r="D751" s="191" t="s">
        <v>135</v>
      </c>
      <c r="E751" s="30"/>
      <c r="F751" s="192" t="s">
        <v>1337</v>
      </c>
      <c r="G751" s="30"/>
      <c r="H751" s="30"/>
      <c r="I751" s="30"/>
      <c r="J751" s="30"/>
      <c r="K751" s="30"/>
      <c r="L751" s="33"/>
      <c r="M751" s="193"/>
      <c r="N751" s="194"/>
      <c r="O751" s="65"/>
      <c r="P751" s="65"/>
      <c r="Q751" s="65"/>
      <c r="R751" s="65"/>
      <c r="S751" s="65"/>
      <c r="T751" s="66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T751" s="14" t="s">
        <v>135</v>
      </c>
      <c r="AU751" s="14" t="s">
        <v>84</v>
      </c>
    </row>
    <row r="752" spans="1:65" s="2" customFormat="1" ht="19.2">
      <c r="A752" s="28"/>
      <c r="B752" s="29"/>
      <c r="C752" s="30"/>
      <c r="D752" s="191" t="s">
        <v>142</v>
      </c>
      <c r="E752" s="30"/>
      <c r="F752" s="195" t="s">
        <v>1338</v>
      </c>
      <c r="G752" s="30"/>
      <c r="H752" s="30"/>
      <c r="I752" s="30"/>
      <c r="J752" s="30"/>
      <c r="K752" s="30"/>
      <c r="L752" s="33"/>
      <c r="M752" s="193"/>
      <c r="N752" s="194"/>
      <c r="O752" s="65"/>
      <c r="P752" s="65"/>
      <c r="Q752" s="65"/>
      <c r="R752" s="65"/>
      <c r="S752" s="65"/>
      <c r="T752" s="66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T752" s="14" t="s">
        <v>142</v>
      </c>
      <c r="AU752" s="14" t="s">
        <v>84</v>
      </c>
    </row>
    <row r="753" spans="1:65" s="2" customFormat="1" ht="16.5" customHeight="1">
      <c r="A753" s="28"/>
      <c r="B753" s="29"/>
      <c r="C753" s="179" t="s">
        <v>1339</v>
      </c>
      <c r="D753" s="179" t="s">
        <v>128</v>
      </c>
      <c r="E753" s="180" t="s">
        <v>1340</v>
      </c>
      <c r="F753" s="181" t="s">
        <v>1341</v>
      </c>
      <c r="G753" s="182" t="s">
        <v>1342</v>
      </c>
      <c r="H753" s="183">
        <v>1</v>
      </c>
      <c r="I753" s="184">
        <v>3140</v>
      </c>
      <c r="J753" s="184">
        <f>ROUND(I753*H753,2)</f>
        <v>3140</v>
      </c>
      <c r="K753" s="181" t="s">
        <v>132</v>
      </c>
      <c r="L753" s="33"/>
      <c r="M753" s="185" t="s">
        <v>1</v>
      </c>
      <c r="N753" s="186" t="s">
        <v>39</v>
      </c>
      <c r="O753" s="187">
        <v>0</v>
      </c>
      <c r="P753" s="187">
        <f>O753*H753</f>
        <v>0</v>
      </c>
      <c r="Q753" s="187">
        <v>0</v>
      </c>
      <c r="R753" s="187">
        <f>Q753*H753</f>
        <v>0</v>
      </c>
      <c r="S753" s="187">
        <v>0</v>
      </c>
      <c r="T753" s="188">
        <f>S753*H753</f>
        <v>0</v>
      </c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R753" s="189" t="s">
        <v>133</v>
      </c>
      <c r="AT753" s="189" t="s">
        <v>128</v>
      </c>
      <c r="AU753" s="189" t="s">
        <v>84</v>
      </c>
      <c r="AY753" s="14" t="s">
        <v>125</v>
      </c>
      <c r="BE753" s="190">
        <f>IF(N753="základní",J753,0)</f>
        <v>3140</v>
      </c>
      <c r="BF753" s="190">
        <f>IF(N753="snížená",J753,0)</f>
        <v>0</v>
      </c>
      <c r="BG753" s="190">
        <f>IF(N753="zákl. přenesená",J753,0)</f>
        <v>0</v>
      </c>
      <c r="BH753" s="190">
        <f>IF(N753="sníž. přenesená",J753,0)</f>
        <v>0</v>
      </c>
      <c r="BI753" s="190">
        <f>IF(N753="nulová",J753,0)</f>
        <v>0</v>
      </c>
      <c r="BJ753" s="14" t="s">
        <v>82</v>
      </c>
      <c r="BK753" s="190">
        <f>ROUND(I753*H753,2)</f>
        <v>3140</v>
      </c>
      <c r="BL753" s="14" t="s">
        <v>133</v>
      </c>
      <c r="BM753" s="189" t="s">
        <v>1343</v>
      </c>
    </row>
    <row r="754" spans="1:65" s="2" customFormat="1" ht="19.2">
      <c r="A754" s="28"/>
      <c r="B754" s="29"/>
      <c r="C754" s="30"/>
      <c r="D754" s="191" t="s">
        <v>135</v>
      </c>
      <c r="E754" s="30"/>
      <c r="F754" s="192" t="s">
        <v>1344</v>
      </c>
      <c r="G754" s="30"/>
      <c r="H754" s="30"/>
      <c r="I754" s="30"/>
      <c r="J754" s="30"/>
      <c r="K754" s="30"/>
      <c r="L754" s="33"/>
      <c r="M754" s="193"/>
      <c r="N754" s="194"/>
      <c r="O754" s="65"/>
      <c r="P754" s="65"/>
      <c r="Q754" s="65"/>
      <c r="R754" s="65"/>
      <c r="S754" s="65"/>
      <c r="T754" s="66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T754" s="14" t="s">
        <v>135</v>
      </c>
      <c r="AU754" s="14" t="s">
        <v>84</v>
      </c>
    </row>
    <row r="755" spans="1:65" s="12" customFormat="1" ht="22.8" customHeight="1">
      <c r="B755" s="164"/>
      <c r="C755" s="165"/>
      <c r="D755" s="166" t="s">
        <v>73</v>
      </c>
      <c r="E755" s="177" t="s">
        <v>73</v>
      </c>
      <c r="F755" s="177" t="s">
        <v>1345</v>
      </c>
      <c r="G755" s="165"/>
      <c r="H755" s="165"/>
      <c r="I755" s="165"/>
      <c r="J755" s="178">
        <f>BK755</f>
        <v>2755635</v>
      </c>
      <c r="K755" s="165"/>
      <c r="L755" s="169"/>
      <c r="M755" s="170"/>
      <c r="N755" s="171"/>
      <c r="O755" s="171"/>
      <c r="P755" s="172">
        <f>SUM(P756:P839)</f>
        <v>0</v>
      </c>
      <c r="Q755" s="171"/>
      <c r="R755" s="172">
        <f>SUM(R756:R839)</f>
        <v>57.762680000000024</v>
      </c>
      <c r="S755" s="171"/>
      <c r="T755" s="173">
        <f>SUM(T756:T839)</f>
        <v>0</v>
      </c>
      <c r="AR755" s="174" t="s">
        <v>82</v>
      </c>
      <c r="AT755" s="175" t="s">
        <v>73</v>
      </c>
      <c r="AU755" s="175" t="s">
        <v>82</v>
      </c>
      <c r="AY755" s="174" t="s">
        <v>125</v>
      </c>
      <c r="BK755" s="176">
        <f>SUM(BK756:BK839)</f>
        <v>2755635</v>
      </c>
    </row>
    <row r="756" spans="1:65" s="2" customFormat="1" ht="16.5" customHeight="1">
      <c r="A756" s="28"/>
      <c r="B756" s="29"/>
      <c r="C756" s="196" t="s">
        <v>1346</v>
      </c>
      <c r="D756" s="196" t="s">
        <v>1347</v>
      </c>
      <c r="E756" s="197" t="s">
        <v>1348</v>
      </c>
      <c r="F756" s="198" t="s">
        <v>1349</v>
      </c>
      <c r="G756" s="199" t="s">
        <v>1222</v>
      </c>
      <c r="H756" s="200">
        <v>10</v>
      </c>
      <c r="I756" s="201">
        <v>489</v>
      </c>
      <c r="J756" s="201">
        <f>ROUND(I756*H756,2)</f>
        <v>4890</v>
      </c>
      <c r="K756" s="198" t="s">
        <v>132</v>
      </c>
      <c r="L756" s="202"/>
      <c r="M756" s="203" t="s">
        <v>1</v>
      </c>
      <c r="N756" s="204" t="s">
        <v>39</v>
      </c>
      <c r="O756" s="187">
        <v>0</v>
      </c>
      <c r="P756" s="187">
        <f>O756*H756</f>
        <v>0</v>
      </c>
      <c r="Q756" s="187">
        <v>1</v>
      </c>
      <c r="R756" s="187">
        <f>Q756*H756</f>
        <v>10</v>
      </c>
      <c r="S756" s="187">
        <v>0</v>
      </c>
      <c r="T756" s="188">
        <f>S756*H756</f>
        <v>0</v>
      </c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R756" s="189" t="s">
        <v>1333</v>
      </c>
      <c r="AT756" s="189" t="s">
        <v>1347</v>
      </c>
      <c r="AU756" s="189" t="s">
        <v>84</v>
      </c>
      <c r="AY756" s="14" t="s">
        <v>125</v>
      </c>
      <c r="BE756" s="190">
        <f>IF(N756="základní",J756,0)</f>
        <v>4890</v>
      </c>
      <c r="BF756" s="190">
        <f>IF(N756="snížená",J756,0)</f>
        <v>0</v>
      </c>
      <c r="BG756" s="190">
        <f>IF(N756="zákl. přenesená",J756,0)</f>
        <v>0</v>
      </c>
      <c r="BH756" s="190">
        <f>IF(N756="sníž. přenesená",J756,0)</f>
        <v>0</v>
      </c>
      <c r="BI756" s="190">
        <f>IF(N756="nulová",J756,0)</f>
        <v>0</v>
      </c>
      <c r="BJ756" s="14" t="s">
        <v>82</v>
      </c>
      <c r="BK756" s="190">
        <f>ROUND(I756*H756,2)</f>
        <v>4890</v>
      </c>
      <c r="BL756" s="14" t="s">
        <v>264</v>
      </c>
      <c r="BM756" s="189" t="s">
        <v>1350</v>
      </c>
    </row>
    <row r="757" spans="1:65" s="2" customFormat="1">
      <c r="A757" s="28"/>
      <c r="B757" s="29"/>
      <c r="C757" s="30"/>
      <c r="D757" s="191" t="s">
        <v>135</v>
      </c>
      <c r="E757" s="30"/>
      <c r="F757" s="192" t="s">
        <v>1349</v>
      </c>
      <c r="G757" s="30"/>
      <c r="H757" s="30"/>
      <c r="I757" s="30"/>
      <c r="J757" s="30"/>
      <c r="K757" s="30"/>
      <c r="L757" s="33"/>
      <c r="M757" s="193"/>
      <c r="N757" s="194"/>
      <c r="O757" s="65"/>
      <c r="P757" s="65"/>
      <c r="Q757" s="65"/>
      <c r="R757" s="65"/>
      <c r="S757" s="65"/>
      <c r="T757" s="66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T757" s="14" t="s">
        <v>135</v>
      </c>
      <c r="AU757" s="14" t="s">
        <v>84</v>
      </c>
    </row>
    <row r="758" spans="1:65" s="2" customFormat="1" ht="16.5" customHeight="1">
      <c r="A758" s="28"/>
      <c r="B758" s="29"/>
      <c r="C758" s="196" t="s">
        <v>1351</v>
      </c>
      <c r="D758" s="196" t="s">
        <v>1347</v>
      </c>
      <c r="E758" s="197" t="s">
        <v>1352</v>
      </c>
      <c r="F758" s="198" t="s">
        <v>1353</v>
      </c>
      <c r="G758" s="199" t="s">
        <v>1222</v>
      </c>
      <c r="H758" s="200">
        <v>10</v>
      </c>
      <c r="I758" s="201">
        <v>420</v>
      </c>
      <c r="J758" s="201">
        <f>ROUND(I758*H758,2)</f>
        <v>4200</v>
      </c>
      <c r="K758" s="198" t="s">
        <v>132</v>
      </c>
      <c r="L758" s="202"/>
      <c r="M758" s="203" t="s">
        <v>1</v>
      </c>
      <c r="N758" s="204" t="s">
        <v>39</v>
      </c>
      <c r="O758" s="187">
        <v>0</v>
      </c>
      <c r="P758" s="187">
        <f>O758*H758</f>
        <v>0</v>
      </c>
      <c r="Q758" s="187">
        <v>1</v>
      </c>
      <c r="R758" s="187">
        <f>Q758*H758</f>
        <v>10</v>
      </c>
      <c r="S758" s="187">
        <v>0</v>
      </c>
      <c r="T758" s="188">
        <f>S758*H758</f>
        <v>0</v>
      </c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R758" s="189" t="s">
        <v>1333</v>
      </c>
      <c r="AT758" s="189" t="s">
        <v>1347</v>
      </c>
      <c r="AU758" s="189" t="s">
        <v>84</v>
      </c>
      <c r="AY758" s="14" t="s">
        <v>125</v>
      </c>
      <c r="BE758" s="190">
        <f>IF(N758="základní",J758,0)</f>
        <v>4200</v>
      </c>
      <c r="BF758" s="190">
        <f>IF(N758="snížená",J758,0)</f>
        <v>0</v>
      </c>
      <c r="BG758" s="190">
        <f>IF(N758="zákl. přenesená",J758,0)</f>
        <v>0</v>
      </c>
      <c r="BH758" s="190">
        <f>IF(N758="sníž. přenesená",J758,0)</f>
        <v>0</v>
      </c>
      <c r="BI758" s="190">
        <f>IF(N758="nulová",J758,0)</f>
        <v>0</v>
      </c>
      <c r="BJ758" s="14" t="s">
        <v>82</v>
      </c>
      <c r="BK758" s="190">
        <f>ROUND(I758*H758,2)</f>
        <v>4200</v>
      </c>
      <c r="BL758" s="14" t="s">
        <v>264</v>
      </c>
      <c r="BM758" s="189" t="s">
        <v>1354</v>
      </c>
    </row>
    <row r="759" spans="1:65" s="2" customFormat="1">
      <c r="A759" s="28"/>
      <c r="B759" s="29"/>
      <c r="C759" s="30"/>
      <c r="D759" s="191" t="s">
        <v>135</v>
      </c>
      <c r="E759" s="30"/>
      <c r="F759" s="192" t="s">
        <v>1353</v>
      </c>
      <c r="G759" s="30"/>
      <c r="H759" s="30"/>
      <c r="I759" s="30"/>
      <c r="J759" s="30"/>
      <c r="K759" s="30"/>
      <c r="L759" s="33"/>
      <c r="M759" s="193"/>
      <c r="N759" s="194"/>
      <c r="O759" s="65"/>
      <c r="P759" s="65"/>
      <c r="Q759" s="65"/>
      <c r="R759" s="65"/>
      <c r="S759" s="65"/>
      <c r="T759" s="66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T759" s="14" t="s">
        <v>135</v>
      </c>
      <c r="AU759" s="14" t="s">
        <v>84</v>
      </c>
    </row>
    <row r="760" spans="1:65" s="2" customFormat="1" ht="16.5" customHeight="1">
      <c r="A760" s="28"/>
      <c r="B760" s="29"/>
      <c r="C760" s="196" t="s">
        <v>1355</v>
      </c>
      <c r="D760" s="196" t="s">
        <v>1347</v>
      </c>
      <c r="E760" s="197" t="s">
        <v>1356</v>
      </c>
      <c r="F760" s="198" t="s">
        <v>1357</v>
      </c>
      <c r="G760" s="199" t="s">
        <v>147</v>
      </c>
      <c r="H760" s="200">
        <v>10</v>
      </c>
      <c r="I760" s="201">
        <v>48000</v>
      </c>
      <c r="J760" s="201">
        <f>ROUND(I760*H760,2)</f>
        <v>480000</v>
      </c>
      <c r="K760" s="198" t="s">
        <v>132</v>
      </c>
      <c r="L760" s="202"/>
      <c r="M760" s="203" t="s">
        <v>1</v>
      </c>
      <c r="N760" s="204" t="s">
        <v>39</v>
      </c>
      <c r="O760" s="187">
        <v>0</v>
      </c>
      <c r="P760" s="187">
        <f>O760*H760</f>
        <v>0</v>
      </c>
      <c r="Q760" s="187">
        <v>1.50075</v>
      </c>
      <c r="R760" s="187">
        <f>Q760*H760</f>
        <v>15.0075</v>
      </c>
      <c r="S760" s="187">
        <v>0</v>
      </c>
      <c r="T760" s="188">
        <f>S760*H760</f>
        <v>0</v>
      </c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R760" s="189" t="s">
        <v>1333</v>
      </c>
      <c r="AT760" s="189" t="s">
        <v>1347</v>
      </c>
      <c r="AU760" s="189" t="s">
        <v>84</v>
      </c>
      <c r="AY760" s="14" t="s">
        <v>125</v>
      </c>
      <c r="BE760" s="190">
        <f>IF(N760="základní",J760,0)</f>
        <v>480000</v>
      </c>
      <c r="BF760" s="190">
        <f>IF(N760="snížená",J760,0)</f>
        <v>0</v>
      </c>
      <c r="BG760" s="190">
        <f>IF(N760="zákl. přenesená",J760,0)</f>
        <v>0</v>
      </c>
      <c r="BH760" s="190">
        <f>IF(N760="sníž. přenesená",J760,0)</f>
        <v>0</v>
      </c>
      <c r="BI760" s="190">
        <f>IF(N760="nulová",J760,0)</f>
        <v>0</v>
      </c>
      <c r="BJ760" s="14" t="s">
        <v>82</v>
      </c>
      <c r="BK760" s="190">
        <f>ROUND(I760*H760,2)</f>
        <v>480000</v>
      </c>
      <c r="BL760" s="14" t="s">
        <v>264</v>
      </c>
      <c r="BM760" s="189" t="s">
        <v>1358</v>
      </c>
    </row>
    <row r="761" spans="1:65" s="2" customFormat="1">
      <c r="A761" s="28"/>
      <c r="B761" s="29"/>
      <c r="C761" s="30"/>
      <c r="D761" s="191" t="s">
        <v>135</v>
      </c>
      <c r="E761" s="30"/>
      <c r="F761" s="192" t="s">
        <v>1357</v>
      </c>
      <c r="G761" s="30"/>
      <c r="H761" s="30"/>
      <c r="I761" s="30"/>
      <c r="J761" s="30"/>
      <c r="K761" s="30"/>
      <c r="L761" s="33"/>
      <c r="M761" s="193"/>
      <c r="N761" s="194"/>
      <c r="O761" s="65"/>
      <c r="P761" s="65"/>
      <c r="Q761" s="65"/>
      <c r="R761" s="65"/>
      <c r="S761" s="65"/>
      <c r="T761" s="66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T761" s="14" t="s">
        <v>135</v>
      </c>
      <c r="AU761" s="14" t="s">
        <v>84</v>
      </c>
    </row>
    <row r="762" spans="1:65" s="2" customFormat="1" ht="16.5" customHeight="1">
      <c r="A762" s="28"/>
      <c r="B762" s="29"/>
      <c r="C762" s="196" t="s">
        <v>1359</v>
      </c>
      <c r="D762" s="196" t="s">
        <v>1347</v>
      </c>
      <c r="E762" s="197" t="s">
        <v>1360</v>
      </c>
      <c r="F762" s="198" t="s">
        <v>1361</v>
      </c>
      <c r="G762" s="199" t="s">
        <v>147</v>
      </c>
      <c r="H762" s="200">
        <v>10</v>
      </c>
      <c r="I762" s="201">
        <v>40100</v>
      </c>
      <c r="J762" s="201">
        <f>ROUND(I762*H762,2)</f>
        <v>401000</v>
      </c>
      <c r="K762" s="198" t="s">
        <v>132</v>
      </c>
      <c r="L762" s="202"/>
      <c r="M762" s="203" t="s">
        <v>1</v>
      </c>
      <c r="N762" s="204" t="s">
        <v>39</v>
      </c>
      <c r="O762" s="187">
        <v>0</v>
      </c>
      <c r="P762" s="187">
        <f>O762*H762</f>
        <v>0</v>
      </c>
      <c r="Q762" s="187">
        <v>1.23475</v>
      </c>
      <c r="R762" s="187">
        <f>Q762*H762</f>
        <v>12.3475</v>
      </c>
      <c r="S762" s="187">
        <v>0</v>
      </c>
      <c r="T762" s="188">
        <f>S762*H762</f>
        <v>0</v>
      </c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R762" s="189" t="s">
        <v>1333</v>
      </c>
      <c r="AT762" s="189" t="s">
        <v>1347</v>
      </c>
      <c r="AU762" s="189" t="s">
        <v>84</v>
      </c>
      <c r="AY762" s="14" t="s">
        <v>125</v>
      </c>
      <c r="BE762" s="190">
        <f>IF(N762="základní",J762,0)</f>
        <v>401000</v>
      </c>
      <c r="BF762" s="190">
        <f>IF(N762="snížená",J762,0)</f>
        <v>0</v>
      </c>
      <c r="BG762" s="190">
        <f>IF(N762="zákl. přenesená",J762,0)</f>
        <v>0</v>
      </c>
      <c r="BH762" s="190">
        <f>IF(N762="sníž. přenesená",J762,0)</f>
        <v>0</v>
      </c>
      <c r="BI762" s="190">
        <f>IF(N762="nulová",J762,0)</f>
        <v>0</v>
      </c>
      <c r="BJ762" s="14" t="s">
        <v>82</v>
      </c>
      <c r="BK762" s="190">
        <f>ROUND(I762*H762,2)</f>
        <v>401000</v>
      </c>
      <c r="BL762" s="14" t="s">
        <v>264</v>
      </c>
      <c r="BM762" s="189" t="s">
        <v>1362</v>
      </c>
    </row>
    <row r="763" spans="1:65" s="2" customFormat="1">
      <c r="A763" s="28"/>
      <c r="B763" s="29"/>
      <c r="C763" s="30"/>
      <c r="D763" s="191" t="s">
        <v>135</v>
      </c>
      <c r="E763" s="30"/>
      <c r="F763" s="192" t="s">
        <v>1361</v>
      </c>
      <c r="G763" s="30"/>
      <c r="H763" s="30"/>
      <c r="I763" s="30"/>
      <c r="J763" s="30"/>
      <c r="K763" s="30"/>
      <c r="L763" s="33"/>
      <c r="M763" s="193"/>
      <c r="N763" s="194"/>
      <c r="O763" s="65"/>
      <c r="P763" s="65"/>
      <c r="Q763" s="65"/>
      <c r="R763" s="65"/>
      <c r="S763" s="65"/>
      <c r="T763" s="66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T763" s="14" t="s">
        <v>135</v>
      </c>
      <c r="AU763" s="14" t="s">
        <v>84</v>
      </c>
    </row>
    <row r="764" spans="1:65" s="2" customFormat="1" ht="16.5" customHeight="1">
      <c r="A764" s="28"/>
      <c r="B764" s="29"/>
      <c r="C764" s="196" t="s">
        <v>1363</v>
      </c>
      <c r="D764" s="196" t="s">
        <v>1347</v>
      </c>
      <c r="E764" s="197" t="s">
        <v>1364</v>
      </c>
      <c r="F764" s="198" t="s">
        <v>1365</v>
      </c>
      <c r="G764" s="199" t="s">
        <v>147</v>
      </c>
      <c r="H764" s="200">
        <v>10</v>
      </c>
      <c r="I764" s="201">
        <v>25500</v>
      </c>
      <c r="J764" s="201">
        <f>ROUND(I764*H764,2)</f>
        <v>255000</v>
      </c>
      <c r="K764" s="198" t="s">
        <v>132</v>
      </c>
      <c r="L764" s="202"/>
      <c r="M764" s="203" t="s">
        <v>1</v>
      </c>
      <c r="N764" s="204" t="s">
        <v>39</v>
      </c>
      <c r="O764" s="187">
        <v>0</v>
      </c>
      <c r="P764" s="187">
        <f>O764*H764</f>
        <v>0</v>
      </c>
      <c r="Q764" s="187">
        <v>0.28093000000000001</v>
      </c>
      <c r="R764" s="187">
        <f>Q764*H764</f>
        <v>2.8093000000000004</v>
      </c>
      <c r="S764" s="187">
        <v>0</v>
      </c>
      <c r="T764" s="188">
        <f>S764*H764</f>
        <v>0</v>
      </c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R764" s="189" t="s">
        <v>1333</v>
      </c>
      <c r="AT764" s="189" t="s">
        <v>1347</v>
      </c>
      <c r="AU764" s="189" t="s">
        <v>84</v>
      </c>
      <c r="AY764" s="14" t="s">
        <v>125</v>
      </c>
      <c r="BE764" s="190">
        <f>IF(N764="základní",J764,0)</f>
        <v>255000</v>
      </c>
      <c r="BF764" s="190">
        <f>IF(N764="snížená",J764,0)</f>
        <v>0</v>
      </c>
      <c r="BG764" s="190">
        <f>IF(N764="zákl. přenesená",J764,0)</f>
        <v>0</v>
      </c>
      <c r="BH764" s="190">
        <f>IF(N764="sníž. přenesená",J764,0)</f>
        <v>0</v>
      </c>
      <c r="BI764" s="190">
        <f>IF(N764="nulová",J764,0)</f>
        <v>0</v>
      </c>
      <c r="BJ764" s="14" t="s">
        <v>82</v>
      </c>
      <c r="BK764" s="190">
        <f>ROUND(I764*H764,2)</f>
        <v>255000</v>
      </c>
      <c r="BL764" s="14" t="s">
        <v>264</v>
      </c>
      <c r="BM764" s="189" t="s">
        <v>1366</v>
      </c>
    </row>
    <row r="765" spans="1:65" s="2" customFormat="1">
      <c r="A765" s="28"/>
      <c r="B765" s="29"/>
      <c r="C765" s="30"/>
      <c r="D765" s="191" t="s">
        <v>135</v>
      </c>
      <c r="E765" s="30"/>
      <c r="F765" s="192" t="s">
        <v>1365</v>
      </c>
      <c r="G765" s="30"/>
      <c r="H765" s="30"/>
      <c r="I765" s="30"/>
      <c r="J765" s="30"/>
      <c r="K765" s="30"/>
      <c r="L765" s="33"/>
      <c r="M765" s="193"/>
      <c r="N765" s="194"/>
      <c r="O765" s="65"/>
      <c r="P765" s="65"/>
      <c r="Q765" s="65"/>
      <c r="R765" s="65"/>
      <c r="S765" s="65"/>
      <c r="T765" s="66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T765" s="14" t="s">
        <v>135</v>
      </c>
      <c r="AU765" s="14" t="s">
        <v>84</v>
      </c>
    </row>
    <row r="766" spans="1:65" s="2" customFormat="1" ht="16.5" customHeight="1">
      <c r="A766" s="28"/>
      <c r="B766" s="29"/>
      <c r="C766" s="196" t="s">
        <v>1367</v>
      </c>
      <c r="D766" s="196" t="s">
        <v>1347</v>
      </c>
      <c r="E766" s="197" t="s">
        <v>1368</v>
      </c>
      <c r="F766" s="198" t="s">
        <v>1369</v>
      </c>
      <c r="G766" s="199" t="s">
        <v>147</v>
      </c>
      <c r="H766" s="200">
        <v>10</v>
      </c>
      <c r="I766" s="201">
        <v>26500</v>
      </c>
      <c r="J766" s="201">
        <f>ROUND(I766*H766,2)</f>
        <v>265000</v>
      </c>
      <c r="K766" s="198" t="s">
        <v>132</v>
      </c>
      <c r="L766" s="202"/>
      <c r="M766" s="203" t="s">
        <v>1</v>
      </c>
      <c r="N766" s="204" t="s">
        <v>39</v>
      </c>
      <c r="O766" s="187">
        <v>0</v>
      </c>
      <c r="P766" s="187">
        <f>O766*H766</f>
        <v>0</v>
      </c>
      <c r="Q766" s="187">
        <v>0.30498999999999998</v>
      </c>
      <c r="R766" s="187">
        <f>Q766*H766</f>
        <v>3.0499000000000001</v>
      </c>
      <c r="S766" s="187">
        <v>0</v>
      </c>
      <c r="T766" s="188">
        <f>S766*H766</f>
        <v>0</v>
      </c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R766" s="189" t="s">
        <v>1333</v>
      </c>
      <c r="AT766" s="189" t="s">
        <v>1347</v>
      </c>
      <c r="AU766" s="189" t="s">
        <v>84</v>
      </c>
      <c r="AY766" s="14" t="s">
        <v>125</v>
      </c>
      <c r="BE766" s="190">
        <f>IF(N766="základní",J766,0)</f>
        <v>265000</v>
      </c>
      <c r="BF766" s="190">
        <f>IF(N766="snížená",J766,0)</f>
        <v>0</v>
      </c>
      <c r="BG766" s="190">
        <f>IF(N766="zákl. přenesená",J766,0)</f>
        <v>0</v>
      </c>
      <c r="BH766" s="190">
        <f>IF(N766="sníž. přenesená",J766,0)</f>
        <v>0</v>
      </c>
      <c r="BI766" s="190">
        <f>IF(N766="nulová",J766,0)</f>
        <v>0</v>
      </c>
      <c r="BJ766" s="14" t="s">
        <v>82</v>
      </c>
      <c r="BK766" s="190">
        <f>ROUND(I766*H766,2)</f>
        <v>265000</v>
      </c>
      <c r="BL766" s="14" t="s">
        <v>264</v>
      </c>
      <c r="BM766" s="189" t="s">
        <v>1370</v>
      </c>
    </row>
    <row r="767" spans="1:65" s="2" customFormat="1">
      <c r="A767" s="28"/>
      <c r="B767" s="29"/>
      <c r="C767" s="30"/>
      <c r="D767" s="191" t="s">
        <v>135</v>
      </c>
      <c r="E767" s="30"/>
      <c r="F767" s="192" t="s">
        <v>1369</v>
      </c>
      <c r="G767" s="30"/>
      <c r="H767" s="30"/>
      <c r="I767" s="30"/>
      <c r="J767" s="30"/>
      <c r="K767" s="30"/>
      <c r="L767" s="33"/>
      <c r="M767" s="193"/>
      <c r="N767" s="194"/>
      <c r="O767" s="65"/>
      <c r="P767" s="65"/>
      <c r="Q767" s="65"/>
      <c r="R767" s="65"/>
      <c r="S767" s="65"/>
      <c r="T767" s="66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T767" s="14" t="s">
        <v>135</v>
      </c>
      <c r="AU767" s="14" t="s">
        <v>84</v>
      </c>
    </row>
    <row r="768" spans="1:65" s="2" customFormat="1" ht="16.5" customHeight="1">
      <c r="A768" s="28"/>
      <c r="B768" s="29"/>
      <c r="C768" s="196" t="s">
        <v>1371</v>
      </c>
      <c r="D768" s="196" t="s">
        <v>1347</v>
      </c>
      <c r="E768" s="197" t="s">
        <v>1372</v>
      </c>
      <c r="F768" s="198" t="s">
        <v>1373</v>
      </c>
      <c r="G768" s="199" t="s">
        <v>147</v>
      </c>
      <c r="H768" s="200">
        <v>10</v>
      </c>
      <c r="I768" s="201">
        <v>24200</v>
      </c>
      <c r="J768" s="201">
        <f>ROUND(I768*H768,2)</f>
        <v>242000</v>
      </c>
      <c r="K768" s="198" t="s">
        <v>132</v>
      </c>
      <c r="L768" s="202"/>
      <c r="M768" s="203" t="s">
        <v>1</v>
      </c>
      <c r="N768" s="204" t="s">
        <v>39</v>
      </c>
      <c r="O768" s="187">
        <v>0</v>
      </c>
      <c r="P768" s="187">
        <f>O768*H768</f>
        <v>0</v>
      </c>
      <c r="Q768" s="187">
        <v>0.24418999999999999</v>
      </c>
      <c r="R768" s="187">
        <f>Q768*H768</f>
        <v>2.4419</v>
      </c>
      <c r="S768" s="187">
        <v>0</v>
      </c>
      <c r="T768" s="188">
        <f>S768*H768</f>
        <v>0</v>
      </c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R768" s="189" t="s">
        <v>1333</v>
      </c>
      <c r="AT768" s="189" t="s">
        <v>1347</v>
      </c>
      <c r="AU768" s="189" t="s">
        <v>84</v>
      </c>
      <c r="AY768" s="14" t="s">
        <v>125</v>
      </c>
      <c r="BE768" s="190">
        <f>IF(N768="základní",J768,0)</f>
        <v>242000</v>
      </c>
      <c r="BF768" s="190">
        <f>IF(N768="snížená",J768,0)</f>
        <v>0</v>
      </c>
      <c r="BG768" s="190">
        <f>IF(N768="zákl. přenesená",J768,0)</f>
        <v>0</v>
      </c>
      <c r="BH768" s="190">
        <f>IF(N768="sníž. přenesená",J768,0)</f>
        <v>0</v>
      </c>
      <c r="BI768" s="190">
        <f>IF(N768="nulová",J768,0)</f>
        <v>0</v>
      </c>
      <c r="BJ768" s="14" t="s">
        <v>82</v>
      </c>
      <c r="BK768" s="190">
        <f>ROUND(I768*H768,2)</f>
        <v>242000</v>
      </c>
      <c r="BL768" s="14" t="s">
        <v>264</v>
      </c>
      <c r="BM768" s="189" t="s">
        <v>1374</v>
      </c>
    </row>
    <row r="769" spans="1:65" s="2" customFormat="1">
      <c r="A769" s="28"/>
      <c r="B769" s="29"/>
      <c r="C769" s="30"/>
      <c r="D769" s="191" t="s">
        <v>135</v>
      </c>
      <c r="E769" s="30"/>
      <c r="F769" s="192" t="s">
        <v>1373</v>
      </c>
      <c r="G769" s="30"/>
      <c r="H769" s="30"/>
      <c r="I769" s="30"/>
      <c r="J769" s="30"/>
      <c r="K769" s="30"/>
      <c r="L769" s="33"/>
      <c r="M769" s="193"/>
      <c r="N769" s="194"/>
      <c r="O769" s="65"/>
      <c r="P769" s="65"/>
      <c r="Q769" s="65"/>
      <c r="R769" s="65"/>
      <c r="S769" s="65"/>
      <c r="T769" s="66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T769" s="14" t="s">
        <v>135</v>
      </c>
      <c r="AU769" s="14" t="s">
        <v>84</v>
      </c>
    </row>
    <row r="770" spans="1:65" s="2" customFormat="1" ht="16.5" customHeight="1">
      <c r="A770" s="28"/>
      <c r="B770" s="29"/>
      <c r="C770" s="196" t="s">
        <v>1375</v>
      </c>
      <c r="D770" s="196" t="s">
        <v>1347</v>
      </c>
      <c r="E770" s="197" t="s">
        <v>1376</v>
      </c>
      <c r="F770" s="198" t="s">
        <v>1377</v>
      </c>
      <c r="G770" s="199" t="s">
        <v>147</v>
      </c>
      <c r="H770" s="200">
        <v>10</v>
      </c>
      <c r="I770" s="201">
        <v>9900</v>
      </c>
      <c r="J770" s="201">
        <f>ROUND(I770*H770,2)</f>
        <v>99000</v>
      </c>
      <c r="K770" s="198" t="s">
        <v>132</v>
      </c>
      <c r="L770" s="202"/>
      <c r="M770" s="203" t="s">
        <v>1</v>
      </c>
      <c r="N770" s="204" t="s">
        <v>39</v>
      </c>
      <c r="O770" s="187">
        <v>0</v>
      </c>
      <c r="P770" s="187">
        <f>O770*H770</f>
        <v>0</v>
      </c>
      <c r="Q770" s="187">
        <v>0.06</v>
      </c>
      <c r="R770" s="187">
        <f>Q770*H770</f>
        <v>0.6</v>
      </c>
      <c r="S770" s="187">
        <v>0</v>
      </c>
      <c r="T770" s="188">
        <f>S770*H770</f>
        <v>0</v>
      </c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R770" s="189" t="s">
        <v>1333</v>
      </c>
      <c r="AT770" s="189" t="s">
        <v>1347</v>
      </c>
      <c r="AU770" s="189" t="s">
        <v>84</v>
      </c>
      <c r="AY770" s="14" t="s">
        <v>125</v>
      </c>
      <c r="BE770" s="190">
        <f>IF(N770="základní",J770,0)</f>
        <v>99000</v>
      </c>
      <c r="BF770" s="190">
        <f>IF(N770="snížená",J770,0)</f>
        <v>0</v>
      </c>
      <c r="BG770" s="190">
        <f>IF(N770="zákl. přenesená",J770,0)</f>
        <v>0</v>
      </c>
      <c r="BH770" s="190">
        <f>IF(N770="sníž. přenesená",J770,0)</f>
        <v>0</v>
      </c>
      <c r="BI770" s="190">
        <f>IF(N770="nulová",J770,0)</f>
        <v>0</v>
      </c>
      <c r="BJ770" s="14" t="s">
        <v>82</v>
      </c>
      <c r="BK770" s="190">
        <f>ROUND(I770*H770,2)</f>
        <v>99000</v>
      </c>
      <c r="BL770" s="14" t="s">
        <v>264</v>
      </c>
      <c r="BM770" s="189" t="s">
        <v>1378</v>
      </c>
    </row>
    <row r="771" spans="1:65" s="2" customFormat="1">
      <c r="A771" s="28"/>
      <c r="B771" s="29"/>
      <c r="C771" s="30"/>
      <c r="D771" s="191" t="s">
        <v>135</v>
      </c>
      <c r="E771" s="30"/>
      <c r="F771" s="192" t="s">
        <v>1377</v>
      </c>
      <c r="G771" s="30"/>
      <c r="H771" s="30"/>
      <c r="I771" s="30"/>
      <c r="J771" s="30"/>
      <c r="K771" s="30"/>
      <c r="L771" s="33"/>
      <c r="M771" s="193"/>
      <c r="N771" s="194"/>
      <c r="O771" s="65"/>
      <c r="P771" s="65"/>
      <c r="Q771" s="65"/>
      <c r="R771" s="65"/>
      <c r="S771" s="65"/>
      <c r="T771" s="66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T771" s="14" t="s">
        <v>135</v>
      </c>
      <c r="AU771" s="14" t="s">
        <v>84</v>
      </c>
    </row>
    <row r="772" spans="1:65" s="2" customFormat="1" ht="16.5" customHeight="1">
      <c r="A772" s="28"/>
      <c r="B772" s="29"/>
      <c r="C772" s="196" t="s">
        <v>1379</v>
      </c>
      <c r="D772" s="196" t="s">
        <v>1347</v>
      </c>
      <c r="E772" s="197" t="s">
        <v>1380</v>
      </c>
      <c r="F772" s="198" t="s">
        <v>1381</v>
      </c>
      <c r="G772" s="199" t="s">
        <v>147</v>
      </c>
      <c r="H772" s="200">
        <v>5</v>
      </c>
      <c r="I772" s="201">
        <v>9900</v>
      </c>
      <c r="J772" s="201">
        <f>ROUND(I772*H772,2)</f>
        <v>49500</v>
      </c>
      <c r="K772" s="198" t="s">
        <v>132</v>
      </c>
      <c r="L772" s="202"/>
      <c r="M772" s="203" t="s">
        <v>1</v>
      </c>
      <c r="N772" s="204" t="s">
        <v>39</v>
      </c>
      <c r="O772" s="187">
        <v>0</v>
      </c>
      <c r="P772" s="187">
        <f>O772*H772</f>
        <v>0</v>
      </c>
      <c r="Q772" s="187">
        <v>6.4000000000000001E-2</v>
      </c>
      <c r="R772" s="187">
        <f>Q772*H772</f>
        <v>0.32</v>
      </c>
      <c r="S772" s="187">
        <v>0</v>
      </c>
      <c r="T772" s="188">
        <f>S772*H772</f>
        <v>0</v>
      </c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R772" s="189" t="s">
        <v>1333</v>
      </c>
      <c r="AT772" s="189" t="s">
        <v>1347</v>
      </c>
      <c r="AU772" s="189" t="s">
        <v>84</v>
      </c>
      <c r="AY772" s="14" t="s">
        <v>125</v>
      </c>
      <c r="BE772" s="190">
        <f>IF(N772="základní",J772,0)</f>
        <v>49500</v>
      </c>
      <c r="BF772" s="190">
        <f>IF(N772="snížená",J772,0)</f>
        <v>0</v>
      </c>
      <c r="BG772" s="190">
        <f>IF(N772="zákl. přenesená",J772,0)</f>
        <v>0</v>
      </c>
      <c r="BH772" s="190">
        <f>IF(N772="sníž. přenesená",J772,0)</f>
        <v>0</v>
      </c>
      <c r="BI772" s="190">
        <f>IF(N772="nulová",J772,0)</f>
        <v>0</v>
      </c>
      <c r="BJ772" s="14" t="s">
        <v>82</v>
      </c>
      <c r="BK772" s="190">
        <f>ROUND(I772*H772,2)</f>
        <v>49500</v>
      </c>
      <c r="BL772" s="14" t="s">
        <v>264</v>
      </c>
      <c r="BM772" s="189" t="s">
        <v>1382</v>
      </c>
    </row>
    <row r="773" spans="1:65" s="2" customFormat="1">
      <c r="A773" s="28"/>
      <c r="B773" s="29"/>
      <c r="C773" s="30"/>
      <c r="D773" s="191" t="s">
        <v>135</v>
      </c>
      <c r="E773" s="30"/>
      <c r="F773" s="192" t="s">
        <v>1381</v>
      </c>
      <c r="G773" s="30"/>
      <c r="H773" s="30"/>
      <c r="I773" s="30"/>
      <c r="J773" s="30"/>
      <c r="K773" s="30"/>
      <c r="L773" s="33"/>
      <c r="M773" s="193"/>
      <c r="N773" s="194"/>
      <c r="O773" s="65"/>
      <c r="P773" s="65"/>
      <c r="Q773" s="65"/>
      <c r="R773" s="65"/>
      <c r="S773" s="65"/>
      <c r="T773" s="66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T773" s="14" t="s">
        <v>135</v>
      </c>
      <c r="AU773" s="14" t="s">
        <v>84</v>
      </c>
    </row>
    <row r="774" spans="1:65" s="2" customFormat="1" ht="16.5" customHeight="1">
      <c r="A774" s="28"/>
      <c r="B774" s="29"/>
      <c r="C774" s="196" t="s">
        <v>1383</v>
      </c>
      <c r="D774" s="196" t="s">
        <v>1347</v>
      </c>
      <c r="E774" s="197" t="s">
        <v>1384</v>
      </c>
      <c r="F774" s="198" t="s">
        <v>1385</v>
      </c>
      <c r="G774" s="199" t="s">
        <v>147</v>
      </c>
      <c r="H774" s="200">
        <v>10</v>
      </c>
      <c r="I774" s="201">
        <v>8800</v>
      </c>
      <c r="J774" s="201">
        <f>ROUND(I774*H774,2)</f>
        <v>88000</v>
      </c>
      <c r="K774" s="198" t="s">
        <v>132</v>
      </c>
      <c r="L774" s="202"/>
      <c r="M774" s="203" t="s">
        <v>1</v>
      </c>
      <c r="N774" s="204" t="s">
        <v>39</v>
      </c>
      <c r="O774" s="187">
        <v>0</v>
      </c>
      <c r="P774" s="187">
        <f>O774*H774</f>
        <v>0</v>
      </c>
      <c r="Q774" s="187">
        <v>4.4999999999999998E-2</v>
      </c>
      <c r="R774" s="187">
        <f>Q774*H774</f>
        <v>0.44999999999999996</v>
      </c>
      <c r="S774" s="187">
        <v>0</v>
      </c>
      <c r="T774" s="188">
        <f>S774*H774</f>
        <v>0</v>
      </c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R774" s="189" t="s">
        <v>1333</v>
      </c>
      <c r="AT774" s="189" t="s">
        <v>1347</v>
      </c>
      <c r="AU774" s="189" t="s">
        <v>84</v>
      </c>
      <c r="AY774" s="14" t="s">
        <v>125</v>
      </c>
      <c r="BE774" s="190">
        <f>IF(N774="základní",J774,0)</f>
        <v>88000</v>
      </c>
      <c r="BF774" s="190">
        <f>IF(N774="snížená",J774,0)</f>
        <v>0</v>
      </c>
      <c r="BG774" s="190">
        <f>IF(N774="zákl. přenesená",J774,0)</f>
        <v>0</v>
      </c>
      <c r="BH774" s="190">
        <f>IF(N774="sníž. přenesená",J774,0)</f>
        <v>0</v>
      </c>
      <c r="BI774" s="190">
        <f>IF(N774="nulová",J774,0)</f>
        <v>0</v>
      </c>
      <c r="BJ774" s="14" t="s">
        <v>82</v>
      </c>
      <c r="BK774" s="190">
        <f>ROUND(I774*H774,2)</f>
        <v>88000</v>
      </c>
      <c r="BL774" s="14" t="s">
        <v>264</v>
      </c>
      <c r="BM774" s="189" t="s">
        <v>1386</v>
      </c>
    </row>
    <row r="775" spans="1:65" s="2" customFormat="1">
      <c r="A775" s="28"/>
      <c r="B775" s="29"/>
      <c r="C775" s="30"/>
      <c r="D775" s="191" t="s">
        <v>135</v>
      </c>
      <c r="E775" s="30"/>
      <c r="F775" s="192" t="s">
        <v>1385</v>
      </c>
      <c r="G775" s="30"/>
      <c r="H775" s="30"/>
      <c r="I775" s="30"/>
      <c r="J775" s="30"/>
      <c r="K775" s="30"/>
      <c r="L775" s="33"/>
      <c r="M775" s="193"/>
      <c r="N775" s="194"/>
      <c r="O775" s="65"/>
      <c r="P775" s="65"/>
      <c r="Q775" s="65"/>
      <c r="R775" s="65"/>
      <c r="S775" s="65"/>
      <c r="T775" s="66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T775" s="14" t="s">
        <v>135</v>
      </c>
      <c r="AU775" s="14" t="s">
        <v>84</v>
      </c>
    </row>
    <row r="776" spans="1:65" s="2" customFormat="1" ht="16.5" customHeight="1">
      <c r="A776" s="28"/>
      <c r="B776" s="29"/>
      <c r="C776" s="196" t="s">
        <v>666</v>
      </c>
      <c r="D776" s="196" t="s">
        <v>1347</v>
      </c>
      <c r="E776" s="197" t="s">
        <v>1387</v>
      </c>
      <c r="F776" s="198" t="s">
        <v>1388</v>
      </c>
      <c r="G776" s="199" t="s">
        <v>147</v>
      </c>
      <c r="H776" s="200">
        <v>1</v>
      </c>
      <c r="I776" s="201">
        <v>8900</v>
      </c>
      <c r="J776" s="201">
        <f>ROUND(I776*H776,2)</f>
        <v>8900</v>
      </c>
      <c r="K776" s="198" t="s">
        <v>132</v>
      </c>
      <c r="L776" s="202"/>
      <c r="M776" s="203" t="s">
        <v>1</v>
      </c>
      <c r="N776" s="204" t="s">
        <v>39</v>
      </c>
      <c r="O776" s="187">
        <v>0</v>
      </c>
      <c r="P776" s="187">
        <f>O776*H776</f>
        <v>0</v>
      </c>
      <c r="Q776" s="187">
        <v>4.8000000000000001E-2</v>
      </c>
      <c r="R776" s="187">
        <f>Q776*H776</f>
        <v>4.8000000000000001E-2</v>
      </c>
      <c r="S776" s="187">
        <v>0</v>
      </c>
      <c r="T776" s="188">
        <f>S776*H776</f>
        <v>0</v>
      </c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R776" s="189" t="s">
        <v>1333</v>
      </c>
      <c r="AT776" s="189" t="s">
        <v>1347</v>
      </c>
      <c r="AU776" s="189" t="s">
        <v>84</v>
      </c>
      <c r="AY776" s="14" t="s">
        <v>125</v>
      </c>
      <c r="BE776" s="190">
        <f>IF(N776="základní",J776,0)</f>
        <v>8900</v>
      </c>
      <c r="BF776" s="190">
        <f>IF(N776="snížená",J776,0)</f>
        <v>0</v>
      </c>
      <c r="BG776" s="190">
        <f>IF(N776="zákl. přenesená",J776,0)</f>
        <v>0</v>
      </c>
      <c r="BH776" s="190">
        <f>IF(N776="sníž. přenesená",J776,0)</f>
        <v>0</v>
      </c>
      <c r="BI776" s="190">
        <f>IF(N776="nulová",J776,0)</f>
        <v>0</v>
      </c>
      <c r="BJ776" s="14" t="s">
        <v>82</v>
      </c>
      <c r="BK776" s="190">
        <f>ROUND(I776*H776,2)</f>
        <v>8900</v>
      </c>
      <c r="BL776" s="14" t="s">
        <v>264</v>
      </c>
      <c r="BM776" s="189" t="s">
        <v>1389</v>
      </c>
    </row>
    <row r="777" spans="1:65" s="2" customFormat="1">
      <c r="A777" s="28"/>
      <c r="B777" s="29"/>
      <c r="C777" s="30"/>
      <c r="D777" s="191" t="s">
        <v>135</v>
      </c>
      <c r="E777" s="30"/>
      <c r="F777" s="192" t="s">
        <v>1388</v>
      </c>
      <c r="G777" s="30"/>
      <c r="H777" s="30"/>
      <c r="I777" s="30"/>
      <c r="J777" s="30"/>
      <c r="K777" s="30"/>
      <c r="L777" s="33"/>
      <c r="M777" s="193"/>
      <c r="N777" s="194"/>
      <c r="O777" s="65"/>
      <c r="P777" s="65"/>
      <c r="Q777" s="65"/>
      <c r="R777" s="65"/>
      <c r="S777" s="65"/>
      <c r="T777" s="66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T777" s="14" t="s">
        <v>135</v>
      </c>
      <c r="AU777" s="14" t="s">
        <v>84</v>
      </c>
    </row>
    <row r="778" spans="1:65" s="2" customFormat="1" ht="16.5" customHeight="1">
      <c r="A778" s="28"/>
      <c r="B778" s="29"/>
      <c r="C778" s="196" t="s">
        <v>1390</v>
      </c>
      <c r="D778" s="196" t="s">
        <v>1347</v>
      </c>
      <c r="E778" s="197" t="s">
        <v>1391</v>
      </c>
      <c r="F778" s="198" t="s">
        <v>1392</v>
      </c>
      <c r="G778" s="199" t="s">
        <v>147</v>
      </c>
      <c r="H778" s="200">
        <v>1</v>
      </c>
      <c r="I778" s="201">
        <v>8200</v>
      </c>
      <c r="J778" s="201">
        <f>ROUND(I778*H778,2)</f>
        <v>8200</v>
      </c>
      <c r="K778" s="198" t="s">
        <v>132</v>
      </c>
      <c r="L778" s="202"/>
      <c r="M778" s="203" t="s">
        <v>1</v>
      </c>
      <c r="N778" s="204" t="s">
        <v>39</v>
      </c>
      <c r="O778" s="187">
        <v>0</v>
      </c>
      <c r="P778" s="187">
        <f>O778*H778</f>
        <v>0</v>
      </c>
      <c r="Q778" s="187">
        <v>3.5000000000000003E-2</v>
      </c>
      <c r="R778" s="187">
        <f>Q778*H778</f>
        <v>3.5000000000000003E-2</v>
      </c>
      <c r="S778" s="187">
        <v>0</v>
      </c>
      <c r="T778" s="188">
        <f>S778*H778</f>
        <v>0</v>
      </c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R778" s="189" t="s">
        <v>1333</v>
      </c>
      <c r="AT778" s="189" t="s">
        <v>1347</v>
      </c>
      <c r="AU778" s="189" t="s">
        <v>84</v>
      </c>
      <c r="AY778" s="14" t="s">
        <v>125</v>
      </c>
      <c r="BE778" s="190">
        <f>IF(N778="základní",J778,0)</f>
        <v>8200</v>
      </c>
      <c r="BF778" s="190">
        <f>IF(N778="snížená",J778,0)</f>
        <v>0</v>
      </c>
      <c r="BG778" s="190">
        <f>IF(N778="zákl. přenesená",J778,0)</f>
        <v>0</v>
      </c>
      <c r="BH778" s="190">
        <f>IF(N778="sníž. přenesená",J778,0)</f>
        <v>0</v>
      </c>
      <c r="BI778" s="190">
        <f>IF(N778="nulová",J778,0)</f>
        <v>0</v>
      </c>
      <c r="BJ778" s="14" t="s">
        <v>82</v>
      </c>
      <c r="BK778" s="190">
        <f>ROUND(I778*H778,2)</f>
        <v>8200</v>
      </c>
      <c r="BL778" s="14" t="s">
        <v>264</v>
      </c>
      <c r="BM778" s="189" t="s">
        <v>1393</v>
      </c>
    </row>
    <row r="779" spans="1:65" s="2" customFormat="1">
      <c r="A779" s="28"/>
      <c r="B779" s="29"/>
      <c r="C779" s="30"/>
      <c r="D779" s="191" t="s">
        <v>135</v>
      </c>
      <c r="E779" s="30"/>
      <c r="F779" s="192" t="s">
        <v>1392</v>
      </c>
      <c r="G779" s="30"/>
      <c r="H779" s="30"/>
      <c r="I779" s="30"/>
      <c r="J779" s="30"/>
      <c r="K779" s="30"/>
      <c r="L779" s="33"/>
      <c r="M779" s="193"/>
      <c r="N779" s="194"/>
      <c r="O779" s="65"/>
      <c r="P779" s="65"/>
      <c r="Q779" s="65"/>
      <c r="R779" s="65"/>
      <c r="S779" s="65"/>
      <c r="T779" s="66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T779" s="14" t="s">
        <v>135</v>
      </c>
      <c r="AU779" s="14" t="s">
        <v>84</v>
      </c>
    </row>
    <row r="780" spans="1:65" s="2" customFormat="1" ht="16.5" customHeight="1">
      <c r="A780" s="28"/>
      <c r="B780" s="29"/>
      <c r="C780" s="196" t="s">
        <v>671</v>
      </c>
      <c r="D780" s="196" t="s">
        <v>1347</v>
      </c>
      <c r="E780" s="197" t="s">
        <v>1394</v>
      </c>
      <c r="F780" s="198" t="s">
        <v>1395</v>
      </c>
      <c r="G780" s="199" t="s">
        <v>147</v>
      </c>
      <c r="H780" s="200">
        <v>1</v>
      </c>
      <c r="I780" s="201">
        <v>8080</v>
      </c>
      <c r="J780" s="201">
        <f>ROUND(I780*H780,2)</f>
        <v>8080</v>
      </c>
      <c r="K780" s="198" t="s">
        <v>132</v>
      </c>
      <c r="L780" s="202"/>
      <c r="M780" s="203" t="s">
        <v>1</v>
      </c>
      <c r="N780" s="204" t="s">
        <v>39</v>
      </c>
      <c r="O780" s="187">
        <v>0</v>
      </c>
      <c r="P780" s="187">
        <f>O780*H780</f>
        <v>0</v>
      </c>
      <c r="Q780" s="187">
        <v>3.4290000000000001E-2</v>
      </c>
      <c r="R780" s="187">
        <f>Q780*H780</f>
        <v>3.4290000000000001E-2</v>
      </c>
      <c r="S780" s="187">
        <v>0</v>
      </c>
      <c r="T780" s="188">
        <f>S780*H780</f>
        <v>0</v>
      </c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R780" s="189" t="s">
        <v>1333</v>
      </c>
      <c r="AT780" s="189" t="s">
        <v>1347</v>
      </c>
      <c r="AU780" s="189" t="s">
        <v>84</v>
      </c>
      <c r="AY780" s="14" t="s">
        <v>125</v>
      </c>
      <c r="BE780" s="190">
        <f>IF(N780="základní",J780,0)</f>
        <v>8080</v>
      </c>
      <c r="BF780" s="190">
        <f>IF(N780="snížená",J780,0)</f>
        <v>0</v>
      </c>
      <c r="BG780" s="190">
        <f>IF(N780="zákl. přenesená",J780,0)</f>
        <v>0</v>
      </c>
      <c r="BH780" s="190">
        <f>IF(N780="sníž. přenesená",J780,0)</f>
        <v>0</v>
      </c>
      <c r="BI780" s="190">
        <f>IF(N780="nulová",J780,0)</f>
        <v>0</v>
      </c>
      <c r="BJ780" s="14" t="s">
        <v>82</v>
      </c>
      <c r="BK780" s="190">
        <f>ROUND(I780*H780,2)</f>
        <v>8080</v>
      </c>
      <c r="BL780" s="14" t="s">
        <v>264</v>
      </c>
      <c r="BM780" s="189" t="s">
        <v>1396</v>
      </c>
    </row>
    <row r="781" spans="1:65" s="2" customFormat="1">
      <c r="A781" s="28"/>
      <c r="B781" s="29"/>
      <c r="C781" s="30"/>
      <c r="D781" s="191" t="s">
        <v>135</v>
      </c>
      <c r="E781" s="30"/>
      <c r="F781" s="192" t="s">
        <v>1395</v>
      </c>
      <c r="G781" s="30"/>
      <c r="H781" s="30"/>
      <c r="I781" s="30"/>
      <c r="J781" s="30"/>
      <c r="K781" s="30"/>
      <c r="L781" s="33"/>
      <c r="M781" s="193"/>
      <c r="N781" s="194"/>
      <c r="O781" s="65"/>
      <c r="P781" s="65"/>
      <c r="Q781" s="65"/>
      <c r="R781" s="65"/>
      <c r="S781" s="65"/>
      <c r="T781" s="66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T781" s="14" t="s">
        <v>135</v>
      </c>
      <c r="AU781" s="14" t="s">
        <v>84</v>
      </c>
    </row>
    <row r="782" spans="1:65" s="2" customFormat="1" ht="16.5" customHeight="1">
      <c r="A782" s="28"/>
      <c r="B782" s="29"/>
      <c r="C782" s="196" t="s">
        <v>1397</v>
      </c>
      <c r="D782" s="196" t="s">
        <v>1347</v>
      </c>
      <c r="E782" s="197" t="s">
        <v>1398</v>
      </c>
      <c r="F782" s="198" t="s">
        <v>1399</v>
      </c>
      <c r="G782" s="199" t="s">
        <v>147</v>
      </c>
      <c r="H782" s="200">
        <v>1</v>
      </c>
      <c r="I782" s="201">
        <v>7960</v>
      </c>
      <c r="J782" s="201">
        <f>ROUND(I782*H782,2)</f>
        <v>7960</v>
      </c>
      <c r="K782" s="198" t="s">
        <v>132</v>
      </c>
      <c r="L782" s="202"/>
      <c r="M782" s="203" t="s">
        <v>1</v>
      </c>
      <c r="N782" s="204" t="s">
        <v>39</v>
      </c>
      <c r="O782" s="187">
        <v>0</v>
      </c>
      <c r="P782" s="187">
        <f>O782*H782</f>
        <v>0</v>
      </c>
      <c r="Q782" s="187">
        <v>3.9789999999999999E-2</v>
      </c>
      <c r="R782" s="187">
        <f>Q782*H782</f>
        <v>3.9789999999999999E-2</v>
      </c>
      <c r="S782" s="187">
        <v>0</v>
      </c>
      <c r="T782" s="188">
        <f>S782*H782</f>
        <v>0</v>
      </c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R782" s="189" t="s">
        <v>1333</v>
      </c>
      <c r="AT782" s="189" t="s">
        <v>1347</v>
      </c>
      <c r="AU782" s="189" t="s">
        <v>84</v>
      </c>
      <c r="AY782" s="14" t="s">
        <v>125</v>
      </c>
      <c r="BE782" s="190">
        <f>IF(N782="základní",J782,0)</f>
        <v>7960</v>
      </c>
      <c r="BF782" s="190">
        <f>IF(N782="snížená",J782,0)</f>
        <v>0</v>
      </c>
      <c r="BG782" s="190">
        <f>IF(N782="zákl. přenesená",J782,0)</f>
        <v>0</v>
      </c>
      <c r="BH782" s="190">
        <f>IF(N782="sníž. přenesená",J782,0)</f>
        <v>0</v>
      </c>
      <c r="BI782" s="190">
        <f>IF(N782="nulová",J782,0)</f>
        <v>0</v>
      </c>
      <c r="BJ782" s="14" t="s">
        <v>82</v>
      </c>
      <c r="BK782" s="190">
        <f>ROUND(I782*H782,2)</f>
        <v>7960</v>
      </c>
      <c r="BL782" s="14" t="s">
        <v>264</v>
      </c>
      <c r="BM782" s="189" t="s">
        <v>1400</v>
      </c>
    </row>
    <row r="783" spans="1:65" s="2" customFormat="1">
      <c r="A783" s="28"/>
      <c r="B783" s="29"/>
      <c r="C783" s="30"/>
      <c r="D783" s="191" t="s">
        <v>135</v>
      </c>
      <c r="E783" s="30"/>
      <c r="F783" s="192" t="s">
        <v>1399</v>
      </c>
      <c r="G783" s="30"/>
      <c r="H783" s="30"/>
      <c r="I783" s="30"/>
      <c r="J783" s="30"/>
      <c r="K783" s="30"/>
      <c r="L783" s="33"/>
      <c r="M783" s="193"/>
      <c r="N783" s="194"/>
      <c r="O783" s="65"/>
      <c r="P783" s="65"/>
      <c r="Q783" s="65"/>
      <c r="R783" s="65"/>
      <c r="S783" s="65"/>
      <c r="T783" s="66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T783" s="14" t="s">
        <v>135</v>
      </c>
      <c r="AU783" s="14" t="s">
        <v>84</v>
      </c>
    </row>
    <row r="784" spans="1:65" s="2" customFormat="1" ht="16.5" customHeight="1">
      <c r="A784" s="28"/>
      <c r="B784" s="29"/>
      <c r="C784" s="196" t="s">
        <v>676</v>
      </c>
      <c r="D784" s="196" t="s">
        <v>1347</v>
      </c>
      <c r="E784" s="197" t="s">
        <v>1401</v>
      </c>
      <c r="F784" s="198" t="s">
        <v>1402</v>
      </c>
      <c r="G784" s="199" t="s">
        <v>147</v>
      </c>
      <c r="H784" s="200">
        <v>1</v>
      </c>
      <c r="I784" s="201">
        <v>90500</v>
      </c>
      <c r="J784" s="201">
        <f>ROUND(I784*H784,2)</f>
        <v>90500</v>
      </c>
      <c r="K784" s="198" t="s">
        <v>132</v>
      </c>
      <c r="L784" s="202"/>
      <c r="M784" s="203" t="s">
        <v>1</v>
      </c>
      <c r="N784" s="204" t="s">
        <v>39</v>
      </c>
      <c r="O784" s="187">
        <v>0</v>
      </c>
      <c r="P784" s="187">
        <f>O784*H784</f>
        <v>0</v>
      </c>
      <c r="Q784" s="187">
        <v>0.08</v>
      </c>
      <c r="R784" s="187">
        <f>Q784*H784</f>
        <v>0.08</v>
      </c>
      <c r="S784" s="187">
        <v>0</v>
      </c>
      <c r="T784" s="188">
        <f>S784*H784</f>
        <v>0</v>
      </c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R784" s="189" t="s">
        <v>1333</v>
      </c>
      <c r="AT784" s="189" t="s">
        <v>1347</v>
      </c>
      <c r="AU784" s="189" t="s">
        <v>84</v>
      </c>
      <c r="AY784" s="14" t="s">
        <v>125</v>
      </c>
      <c r="BE784" s="190">
        <f>IF(N784="základní",J784,0)</f>
        <v>90500</v>
      </c>
      <c r="BF784" s="190">
        <f>IF(N784="snížená",J784,0)</f>
        <v>0</v>
      </c>
      <c r="BG784" s="190">
        <f>IF(N784="zákl. přenesená",J784,0)</f>
        <v>0</v>
      </c>
      <c r="BH784" s="190">
        <f>IF(N784="sníž. přenesená",J784,0)</f>
        <v>0</v>
      </c>
      <c r="BI784" s="190">
        <f>IF(N784="nulová",J784,0)</f>
        <v>0</v>
      </c>
      <c r="BJ784" s="14" t="s">
        <v>82</v>
      </c>
      <c r="BK784" s="190">
        <f>ROUND(I784*H784,2)</f>
        <v>90500</v>
      </c>
      <c r="BL784" s="14" t="s">
        <v>264</v>
      </c>
      <c r="BM784" s="189" t="s">
        <v>1403</v>
      </c>
    </row>
    <row r="785" spans="1:65" s="2" customFormat="1">
      <c r="A785" s="28"/>
      <c r="B785" s="29"/>
      <c r="C785" s="30"/>
      <c r="D785" s="191" t="s">
        <v>135</v>
      </c>
      <c r="E785" s="30"/>
      <c r="F785" s="192" t="s">
        <v>1402</v>
      </c>
      <c r="G785" s="30"/>
      <c r="H785" s="30"/>
      <c r="I785" s="30"/>
      <c r="J785" s="30"/>
      <c r="K785" s="30"/>
      <c r="L785" s="33"/>
      <c r="M785" s="193"/>
      <c r="N785" s="194"/>
      <c r="O785" s="65"/>
      <c r="P785" s="65"/>
      <c r="Q785" s="65"/>
      <c r="R785" s="65"/>
      <c r="S785" s="65"/>
      <c r="T785" s="66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T785" s="14" t="s">
        <v>135</v>
      </c>
      <c r="AU785" s="14" t="s">
        <v>84</v>
      </c>
    </row>
    <row r="786" spans="1:65" s="2" customFormat="1" ht="16.5" customHeight="1">
      <c r="A786" s="28"/>
      <c r="B786" s="29"/>
      <c r="C786" s="196" t="s">
        <v>1404</v>
      </c>
      <c r="D786" s="196" t="s">
        <v>1347</v>
      </c>
      <c r="E786" s="197" t="s">
        <v>1405</v>
      </c>
      <c r="F786" s="198" t="s">
        <v>1406</v>
      </c>
      <c r="G786" s="199" t="s">
        <v>147</v>
      </c>
      <c r="H786" s="200">
        <v>1</v>
      </c>
      <c r="I786" s="201">
        <v>223800</v>
      </c>
      <c r="J786" s="201">
        <f>ROUND(I786*H786,2)</f>
        <v>223800</v>
      </c>
      <c r="K786" s="198" t="s">
        <v>132</v>
      </c>
      <c r="L786" s="202"/>
      <c r="M786" s="203" t="s">
        <v>1</v>
      </c>
      <c r="N786" s="204" t="s">
        <v>39</v>
      </c>
      <c r="O786" s="187">
        <v>0</v>
      </c>
      <c r="P786" s="187">
        <f>O786*H786</f>
        <v>0</v>
      </c>
      <c r="Q786" s="187">
        <v>0.24</v>
      </c>
      <c r="R786" s="187">
        <f>Q786*H786</f>
        <v>0.24</v>
      </c>
      <c r="S786" s="187">
        <v>0</v>
      </c>
      <c r="T786" s="188">
        <f>S786*H786</f>
        <v>0</v>
      </c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R786" s="189" t="s">
        <v>1333</v>
      </c>
      <c r="AT786" s="189" t="s">
        <v>1347</v>
      </c>
      <c r="AU786" s="189" t="s">
        <v>84</v>
      </c>
      <c r="AY786" s="14" t="s">
        <v>125</v>
      </c>
      <c r="BE786" s="190">
        <f>IF(N786="základní",J786,0)</f>
        <v>223800</v>
      </c>
      <c r="BF786" s="190">
        <f>IF(N786="snížená",J786,0)</f>
        <v>0</v>
      </c>
      <c r="BG786" s="190">
        <f>IF(N786="zákl. přenesená",J786,0)</f>
        <v>0</v>
      </c>
      <c r="BH786" s="190">
        <f>IF(N786="sníž. přenesená",J786,0)</f>
        <v>0</v>
      </c>
      <c r="BI786" s="190">
        <f>IF(N786="nulová",J786,0)</f>
        <v>0</v>
      </c>
      <c r="BJ786" s="14" t="s">
        <v>82</v>
      </c>
      <c r="BK786" s="190">
        <f>ROUND(I786*H786,2)</f>
        <v>223800</v>
      </c>
      <c r="BL786" s="14" t="s">
        <v>264</v>
      </c>
      <c r="BM786" s="189" t="s">
        <v>1407</v>
      </c>
    </row>
    <row r="787" spans="1:65" s="2" customFormat="1">
      <c r="A787" s="28"/>
      <c r="B787" s="29"/>
      <c r="C787" s="30"/>
      <c r="D787" s="191" t="s">
        <v>135</v>
      </c>
      <c r="E787" s="30"/>
      <c r="F787" s="192" t="s">
        <v>1406</v>
      </c>
      <c r="G787" s="30"/>
      <c r="H787" s="30"/>
      <c r="I787" s="30"/>
      <c r="J787" s="30"/>
      <c r="K787" s="30"/>
      <c r="L787" s="33"/>
      <c r="M787" s="193"/>
      <c r="N787" s="194"/>
      <c r="O787" s="65"/>
      <c r="P787" s="65"/>
      <c r="Q787" s="65"/>
      <c r="R787" s="65"/>
      <c r="S787" s="65"/>
      <c r="T787" s="66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T787" s="14" t="s">
        <v>135</v>
      </c>
      <c r="AU787" s="14" t="s">
        <v>84</v>
      </c>
    </row>
    <row r="788" spans="1:65" s="2" customFormat="1" ht="24.15" customHeight="1">
      <c r="A788" s="28"/>
      <c r="B788" s="29"/>
      <c r="C788" s="196" t="s">
        <v>681</v>
      </c>
      <c r="D788" s="196" t="s">
        <v>1347</v>
      </c>
      <c r="E788" s="197" t="s">
        <v>1408</v>
      </c>
      <c r="F788" s="198" t="s">
        <v>1409</v>
      </c>
      <c r="G788" s="199" t="s">
        <v>147</v>
      </c>
      <c r="H788" s="200">
        <v>1</v>
      </c>
      <c r="I788" s="201">
        <v>16100</v>
      </c>
      <c r="J788" s="201">
        <f>ROUND(I788*H788,2)</f>
        <v>16100</v>
      </c>
      <c r="K788" s="198" t="s">
        <v>132</v>
      </c>
      <c r="L788" s="202"/>
      <c r="M788" s="203" t="s">
        <v>1</v>
      </c>
      <c r="N788" s="204" t="s">
        <v>39</v>
      </c>
      <c r="O788" s="187">
        <v>0</v>
      </c>
      <c r="P788" s="187">
        <f>O788*H788</f>
        <v>0</v>
      </c>
      <c r="Q788" s="187">
        <v>1.4999999999999999E-2</v>
      </c>
      <c r="R788" s="187">
        <f>Q788*H788</f>
        <v>1.4999999999999999E-2</v>
      </c>
      <c r="S788" s="187">
        <v>0</v>
      </c>
      <c r="T788" s="188">
        <f>S788*H788</f>
        <v>0</v>
      </c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R788" s="189" t="s">
        <v>1333</v>
      </c>
      <c r="AT788" s="189" t="s">
        <v>1347</v>
      </c>
      <c r="AU788" s="189" t="s">
        <v>84</v>
      </c>
      <c r="AY788" s="14" t="s">
        <v>125</v>
      </c>
      <c r="BE788" s="190">
        <f>IF(N788="základní",J788,0)</f>
        <v>16100</v>
      </c>
      <c r="BF788" s="190">
        <f>IF(N788="snížená",J788,0)</f>
        <v>0</v>
      </c>
      <c r="BG788" s="190">
        <f>IF(N788="zákl. přenesená",J788,0)</f>
        <v>0</v>
      </c>
      <c r="BH788" s="190">
        <f>IF(N788="sníž. přenesená",J788,0)</f>
        <v>0</v>
      </c>
      <c r="BI788" s="190">
        <f>IF(N788="nulová",J788,0)</f>
        <v>0</v>
      </c>
      <c r="BJ788" s="14" t="s">
        <v>82</v>
      </c>
      <c r="BK788" s="190">
        <f>ROUND(I788*H788,2)</f>
        <v>16100</v>
      </c>
      <c r="BL788" s="14" t="s">
        <v>264</v>
      </c>
      <c r="BM788" s="189" t="s">
        <v>1410</v>
      </c>
    </row>
    <row r="789" spans="1:65" s="2" customFormat="1">
      <c r="A789" s="28"/>
      <c r="B789" s="29"/>
      <c r="C789" s="30"/>
      <c r="D789" s="191" t="s">
        <v>135</v>
      </c>
      <c r="E789" s="30"/>
      <c r="F789" s="192" t="s">
        <v>1409</v>
      </c>
      <c r="G789" s="30"/>
      <c r="H789" s="30"/>
      <c r="I789" s="30"/>
      <c r="J789" s="30"/>
      <c r="K789" s="30"/>
      <c r="L789" s="33"/>
      <c r="M789" s="193"/>
      <c r="N789" s="194"/>
      <c r="O789" s="65"/>
      <c r="P789" s="65"/>
      <c r="Q789" s="65"/>
      <c r="R789" s="65"/>
      <c r="S789" s="65"/>
      <c r="T789" s="66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T789" s="14" t="s">
        <v>135</v>
      </c>
      <c r="AU789" s="14" t="s">
        <v>84</v>
      </c>
    </row>
    <row r="790" spans="1:65" s="2" customFormat="1" ht="24.15" customHeight="1">
      <c r="A790" s="28"/>
      <c r="B790" s="29"/>
      <c r="C790" s="196" t="s">
        <v>1411</v>
      </c>
      <c r="D790" s="196" t="s">
        <v>1347</v>
      </c>
      <c r="E790" s="197" t="s">
        <v>1412</v>
      </c>
      <c r="F790" s="198" t="s">
        <v>1413</v>
      </c>
      <c r="G790" s="199" t="s">
        <v>147</v>
      </c>
      <c r="H790" s="200">
        <v>1</v>
      </c>
      <c r="I790" s="201">
        <v>18200</v>
      </c>
      <c r="J790" s="201">
        <f>ROUND(I790*H790,2)</f>
        <v>18200</v>
      </c>
      <c r="K790" s="198" t="s">
        <v>132</v>
      </c>
      <c r="L790" s="202"/>
      <c r="M790" s="203" t="s">
        <v>1</v>
      </c>
      <c r="N790" s="204" t="s">
        <v>39</v>
      </c>
      <c r="O790" s="187">
        <v>0</v>
      </c>
      <c r="P790" s="187">
        <f>O790*H790</f>
        <v>0</v>
      </c>
      <c r="Q790" s="187">
        <v>1.4999999999999999E-2</v>
      </c>
      <c r="R790" s="187">
        <f>Q790*H790</f>
        <v>1.4999999999999999E-2</v>
      </c>
      <c r="S790" s="187">
        <v>0</v>
      </c>
      <c r="T790" s="188">
        <f>S790*H790</f>
        <v>0</v>
      </c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R790" s="189" t="s">
        <v>1333</v>
      </c>
      <c r="AT790" s="189" t="s">
        <v>1347</v>
      </c>
      <c r="AU790" s="189" t="s">
        <v>84</v>
      </c>
      <c r="AY790" s="14" t="s">
        <v>125</v>
      </c>
      <c r="BE790" s="190">
        <f>IF(N790="základní",J790,0)</f>
        <v>18200</v>
      </c>
      <c r="BF790" s="190">
        <f>IF(N790="snížená",J790,0)</f>
        <v>0</v>
      </c>
      <c r="BG790" s="190">
        <f>IF(N790="zákl. přenesená",J790,0)</f>
        <v>0</v>
      </c>
      <c r="BH790" s="190">
        <f>IF(N790="sníž. přenesená",J790,0)</f>
        <v>0</v>
      </c>
      <c r="BI790" s="190">
        <f>IF(N790="nulová",J790,0)</f>
        <v>0</v>
      </c>
      <c r="BJ790" s="14" t="s">
        <v>82</v>
      </c>
      <c r="BK790" s="190">
        <f>ROUND(I790*H790,2)</f>
        <v>18200</v>
      </c>
      <c r="BL790" s="14" t="s">
        <v>264</v>
      </c>
      <c r="BM790" s="189" t="s">
        <v>1414</v>
      </c>
    </row>
    <row r="791" spans="1:65" s="2" customFormat="1" ht="19.2">
      <c r="A791" s="28"/>
      <c r="B791" s="29"/>
      <c r="C791" s="30"/>
      <c r="D791" s="191" t="s">
        <v>135</v>
      </c>
      <c r="E791" s="30"/>
      <c r="F791" s="192" t="s">
        <v>1413</v>
      </c>
      <c r="G791" s="30"/>
      <c r="H791" s="30"/>
      <c r="I791" s="30"/>
      <c r="J791" s="30"/>
      <c r="K791" s="30"/>
      <c r="L791" s="33"/>
      <c r="M791" s="193"/>
      <c r="N791" s="194"/>
      <c r="O791" s="65"/>
      <c r="P791" s="65"/>
      <c r="Q791" s="65"/>
      <c r="R791" s="65"/>
      <c r="S791" s="65"/>
      <c r="T791" s="66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T791" s="14" t="s">
        <v>135</v>
      </c>
      <c r="AU791" s="14" t="s">
        <v>84</v>
      </c>
    </row>
    <row r="792" spans="1:65" s="2" customFormat="1" ht="24.15" customHeight="1">
      <c r="A792" s="28"/>
      <c r="B792" s="29"/>
      <c r="C792" s="196" t="s">
        <v>686</v>
      </c>
      <c r="D792" s="196" t="s">
        <v>1347</v>
      </c>
      <c r="E792" s="197" t="s">
        <v>1415</v>
      </c>
      <c r="F792" s="198" t="s">
        <v>1416</v>
      </c>
      <c r="G792" s="199" t="s">
        <v>147</v>
      </c>
      <c r="H792" s="200">
        <v>1</v>
      </c>
      <c r="I792" s="201">
        <v>8500</v>
      </c>
      <c r="J792" s="201">
        <f>ROUND(I792*H792,2)</f>
        <v>8500</v>
      </c>
      <c r="K792" s="198" t="s">
        <v>132</v>
      </c>
      <c r="L792" s="202"/>
      <c r="M792" s="203" t="s">
        <v>1</v>
      </c>
      <c r="N792" s="204" t="s">
        <v>39</v>
      </c>
      <c r="O792" s="187">
        <v>0</v>
      </c>
      <c r="P792" s="187">
        <f>O792*H792</f>
        <v>0</v>
      </c>
      <c r="Q792" s="187">
        <v>5.0000000000000001E-3</v>
      </c>
      <c r="R792" s="187">
        <f>Q792*H792</f>
        <v>5.0000000000000001E-3</v>
      </c>
      <c r="S792" s="187">
        <v>0</v>
      </c>
      <c r="T792" s="188">
        <f>S792*H792</f>
        <v>0</v>
      </c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R792" s="189" t="s">
        <v>1333</v>
      </c>
      <c r="AT792" s="189" t="s">
        <v>1347</v>
      </c>
      <c r="AU792" s="189" t="s">
        <v>84</v>
      </c>
      <c r="AY792" s="14" t="s">
        <v>125</v>
      </c>
      <c r="BE792" s="190">
        <f>IF(N792="základní",J792,0)</f>
        <v>8500</v>
      </c>
      <c r="BF792" s="190">
        <f>IF(N792="snížená",J792,0)</f>
        <v>0</v>
      </c>
      <c r="BG792" s="190">
        <f>IF(N792="zákl. přenesená",J792,0)</f>
        <v>0</v>
      </c>
      <c r="BH792" s="190">
        <f>IF(N792="sníž. přenesená",J792,0)</f>
        <v>0</v>
      </c>
      <c r="BI792" s="190">
        <f>IF(N792="nulová",J792,0)</f>
        <v>0</v>
      </c>
      <c r="BJ792" s="14" t="s">
        <v>82</v>
      </c>
      <c r="BK792" s="190">
        <f>ROUND(I792*H792,2)</f>
        <v>8500</v>
      </c>
      <c r="BL792" s="14" t="s">
        <v>264</v>
      </c>
      <c r="BM792" s="189" t="s">
        <v>1417</v>
      </c>
    </row>
    <row r="793" spans="1:65" s="2" customFormat="1">
      <c r="A793" s="28"/>
      <c r="B793" s="29"/>
      <c r="C793" s="30"/>
      <c r="D793" s="191" t="s">
        <v>135</v>
      </c>
      <c r="E793" s="30"/>
      <c r="F793" s="192" t="s">
        <v>1416</v>
      </c>
      <c r="G793" s="30"/>
      <c r="H793" s="30"/>
      <c r="I793" s="30"/>
      <c r="J793" s="30"/>
      <c r="K793" s="30"/>
      <c r="L793" s="33"/>
      <c r="M793" s="193"/>
      <c r="N793" s="194"/>
      <c r="O793" s="65"/>
      <c r="P793" s="65"/>
      <c r="Q793" s="65"/>
      <c r="R793" s="65"/>
      <c r="S793" s="65"/>
      <c r="T793" s="66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T793" s="14" t="s">
        <v>135</v>
      </c>
      <c r="AU793" s="14" t="s">
        <v>84</v>
      </c>
    </row>
    <row r="794" spans="1:65" s="2" customFormat="1" ht="24.15" customHeight="1">
      <c r="A794" s="28"/>
      <c r="B794" s="29"/>
      <c r="C794" s="196" t="s">
        <v>1418</v>
      </c>
      <c r="D794" s="196" t="s">
        <v>1347</v>
      </c>
      <c r="E794" s="197" t="s">
        <v>1419</v>
      </c>
      <c r="F794" s="198" t="s">
        <v>1420</v>
      </c>
      <c r="G794" s="199" t="s">
        <v>147</v>
      </c>
      <c r="H794" s="200">
        <v>1</v>
      </c>
      <c r="I794" s="201">
        <v>20300</v>
      </c>
      <c r="J794" s="201">
        <f>ROUND(I794*H794,2)</f>
        <v>20300</v>
      </c>
      <c r="K794" s="198" t="s">
        <v>132</v>
      </c>
      <c r="L794" s="202"/>
      <c r="M794" s="203" t="s">
        <v>1</v>
      </c>
      <c r="N794" s="204" t="s">
        <v>39</v>
      </c>
      <c r="O794" s="187">
        <v>0</v>
      </c>
      <c r="P794" s="187">
        <f>O794*H794</f>
        <v>0</v>
      </c>
      <c r="Q794" s="187">
        <v>2E-3</v>
      </c>
      <c r="R794" s="187">
        <f>Q794*H794</f>
        <v>2E-3</v>
      </c>
      <c r="S794" s="187">
        <v>0</v>
      </c>
      <c r="T794" s="188">
        <f>S794*H794</f>
        <v>0</v>
      </c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R794" s="189" t="s">
        <v>1333</v>
      </c>
      <c r="AT794" s="189" t="s">
        <v>1347</v>
      </c>
      <c r="AU794" s="189" t="s">
        <v>84</v>
      </c>
      <c r="AY794" s="14" t="s">
        <v>125</v>
      </c>
      <c r="BE794" s="190">
        <f>IF(N794="základní",J794,0)</f>
        <v>20300</v>
      </c>
      <c r="BF794" s="190">
        <f>IF(N794="snížená",J794,0)</f>
        <v>0</v>
      </c>
      <c r="BG794" s="190">
        <f>IF(N794="zákl. přenesená",J794,0)</f>
        <v>0</v>
      </c>
      <c r="BH794" s="190">
        <f>IF(N794="sníž. přenesená",J794,0)</f>
        <v>0</v>
      </c>
      <c r="BI794" s="190">
        <f>IF(N794="nulová",J794,0)</f>
        <v>0</v>
      </c>
      <c r="BJ794" s="14" t="s">
        <v>82</v>
      </c>
      <c r="BK794" s="190">
        <f>ROUND(I794*H794,2)</f>
        <v>20300</v>
      </c>
      <c r="BL794" s="14" t="s">
        <v>264</v>
      </c>
      <c r="BM794" s="189" t="s">
        <v>1421</v>
      </c>
    </row>
    <row r="795" spans="1:65" s="2" customFormat="1">
      <c r="A795" s="28"/>
      <c r="B795" s="29"/>
      <c r="C795" s="30"/>
      <c r="D795" s="191" t="s">
        <v>135</v>
      </c>
      <c r="E795" s="30"/>
      <c r="F795" s="192" t="s">
        <v>1420</v>
      </c>
      <c r="G795" s="30"/>
      <c r="H795" s="30"/>
      <c r="I795" s="30"/>
      <c r="J795" s="30"/>
      <c r="K795" s="30"/>
      <c r="L795" s="33"/>
      <c r="M795" s="193"/>
      <c r="N795" s="194"/>
      <c r="O795" s="65"/>
      <c r="P795" s="65"/>
      <c r="Q795" s="65"/>
      <c r="R795" s="65"/>
      <c r="S795" s="65"/>
      <c r="T795" s="66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T795" s="14" t="s">
        <v>135</v>
      </c>
      <c r="AU795" s="14" t="s">
        <v>84</v>
      </c>
    </row>
    <row r="796" spans="1:65" s="2" customFormat="1" ht="24.15" customHeight="1">
      <c r="A796" s="28"/>
      <c r="B796" s="29"/>
      <c r="C796" s="196" t="s">
        <v>691</v>
      </c>
      <c r="D796" s="196" t="s">
        <v>1347</v>
      </c>
      <c r="E796" s="197" t="s">
        <v>1422</v>
      </c>
      <c r="F796" s="198" t="s">
        <v>1423</v>
      </c>
      <c r="G796" s="199" t="s">
        <v>147</v>
      </c>
      <c r="H796" s="200">
        <v>1</v>
      </c>
      <c r="I796" s="201">
        <v>31000</v>
      </c>
      <c r="J796" s="201">
        <f>ROUND(I796*H796,2)</f>
        <v>31000</v>
      </c>
      <c r="K796" s="198" t="s">
        <v>132</v>
      </c>
      <c r="L796" s="202"/>
      <c r="M796" s="203" t="s">
        <v>1</v>
      </c>
      <c r="N796" s="204" t="s">
        <v>39</v>
      </c>
      <c r="O796" s="187">
        <v>0</v>
      </c>
      <c r="P796" s="187">
        <f>O796*H796</f>
        <v>0</v>
      </c>
      <c r="Q796" s="187">
        <v>2.4E-2</v>
      </c>
      <c r="R796" s="187">
        <f>Q796*H796</f>
        <v>2.4E-2</v>
      </c>
      <c r="S796" s="187">
        <v>0</v>
      </c>
      <c r="T796" s="188">
        <f>S796*H796</f>
        <v>0</v>
      </c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R796" s="189" t="s">
        <v>1333</v>
      </c>
      <c r="AT796" s="189" t="s">
        <v>1347</v>
      </c>
      <c r="AU796" s="189" t="s">
        <v>84</v>
      </c>
      <c r="AY796" s="14" t="s">
        <v>125</v>
      </c>
      <c r="BE796" s="190">
        <f>IF(N796="základní",J796,0)</f>
        <v>31000</v>
      </c>
      <c r="BF796" s="190">
        <f>IF(N796="snížená",J796,0)</f>
        <v>0</v>
      </c>
      <c r="BG796" s="190">
        <f>IF(N796="zákl. přenesená",J796,0)</f>
        <v>0</v>
      </c>
      <c r="BH796" s="190">
        <f>IF(N796="sníž. přenesená",J796,0)</f>
        <v>0</v>
      </c>
      <c r="BI796" s="190">
        <f>IF(N796="nulová",J796,0)</f>
        <v>0</v>
      </c>
      <c r="BJ796" s="14" t="s">
        <v>82</v>
      </c>
      <c r="BK796" s="190">
        <f>ROUND(I796*H796,2)</f>
        <v>31000</v>
      </c>
      <c r="BL796" s="14" t="s">
        <v>264</v>
      </c>
      <c r="BM796" s="189" t="s">
        <v>1424</v>
      </c>
    </row>
    <row r="797" spans="1:65" s="2" customFormat="1">
      <c r="A797" s="28"/>
      <c r="B797" s="29"/>
      <c r="C797" s="30"/>
      <c r="D797" s="191" t="s">
        <v>135</v>
      </c>
      <c r="E797" s="30"/>
      <c r="F797" s="192" t="s">
        <v>1423</v>
      </c>
      <c r="G797" s="30"/>
      <c r="H797" s="30"/>
      <c r="I797" s="30"/>
      <c r="J797" s="30"/>
      <c r="K797" s="30"/>
      <c r="L797" s="33"/>
      <c r="M797" s="193"/>
      <c r="N797" s="194"/>
      <c r="O797" s="65"/>
      <c r="P797" s="65"/>
      <c r="Q797" s="65"/>
      <c r="R797" s="65"/>
      <c r="S797" s="65"/>
      <c r="T797" s="66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T797" s="14" t="s">
        <v>135</v>
      </c>
      <c r="AU797" s="14" t="s">
        <v>84</v>
      </c>
    </row>
    <row r="798" spans="1:65" s="2" customFormat="1" ht="21.75" customHeight="1">
      <c r="A798" s="28"/>
      <c r="B798" s="29"/>
      <c r="C798" s="196" t="s">
        <v>1425</v>
      </c>
      <c r="D798" s="196" t="s">
        <v>1347</v>
      </c>
      <c r="E798" s="197" t="s">
        <v>1426</v>
      </c>
      <c r="F798" s="198" t="s">
        <v>1427</v>
      </c>
      <c r="G798" s="199" t="s">
        <v>147</v>
      </c>
      <c r="H798" s="200">
        <v>1</v>
      </c>
      <c r="I798" s="201">
        <v>195</v>
      </c>
      <c r="J798" s="201">
        <f>ROUND(I798*H798,2)</f>
        <v>195</v>
      </c>
      <c r="K798" s="198" t="s">
        <v>132</v>
      </c>
      <c r="L798" s="202"/>
      <c r="M798" s="203" t="s">
        <v>1</v>
      </c>
      <c r="N798" s="204" t="s">
        <v>39</v>
      </c>
      <c r="O798" s="187">
        <v>0</v>
      </c>
      <c r="P798" s="187">
        <f>O798*H798</f>
        <v>0</v>
      </c>
      <c r="Q798" s="187">
        <v>5.0000000000000001E-4</v>
      </c>
      <c r="R798" s="187">
        <f>Q798*H798</f>
        <v>5.0000000000000001E-4</v>
      </c>
      <c r="S798" s="187">
        <v>0</v>
      </c>
      <c r="T798" s="188">
        <f>S798*H798</f>
        <v>0</v>
      </c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R798" s="189" t="s">
        <v>1333</v>
      </c>
      <c r="AT798" s="189" t="s">
        <v>1347</v>
      </c>
      <c r="AU798" s="189" t="s">
        <v>84</v>
      </c>
      <c r="AY798" s="14" t="s">
        <v>125</v>
      </c>
      <c r="BE798" s="190">
        <f>IF(N798="základní",J798,0)</f>
        <v>195</v>
      </c>
      <c r="BF798" s="190">
        <f>IF(N798="snížená",J798,0)</f>
        <v>0</v>
      </c>
      <c r="BG798" s="190">
        <f>IF(N798="zákl. přenesená",J798,0)</f>
        <v>0</v>
      </c>
      <c r="BH798" s="190">
        <f>IF(N798="sníž. přenesená",J798,0)</f>
        <v>0</v>
      </c>
      <c r="BI798" s="190">
        <f>IF(N798="nulová",J798,0)</f>
        <v>0</v>
      </c>
      <c r="BJ798" s="14" t="s">
        <v>82</v>
      </c>
      <c r="BK798" s="190">
        <f>ROUND(I798*H798,2)</f>
        <v>195</v>
      </c>
      <c r="BL798" s="14" t="s">
        <v>264</v>
      </c>
      <c r="BM798" s="189" t="s">
        <v>1428</v>
      </c>
    </row>
    <row r="799" spans="1:65" s="2" customFormat="1">
      <c r="A799" s="28"/>
      <c r="B799" s="29"/>
      <c r="C799" s="30"/>
      <c r="D799" s="191" t="s">
        <v>135</v>
      </c>
      <c r="E799" s="30"/>
      <c r="F799" s="192" t="s">
        <v>1427</v>
      </c>
      <c r="G799" s="30"/>
      <c r="H799" s="30"/>
      <c r="I799" s="30"/>
      <c r="J799" s="30"/>
      <c r="K799" s="30"/>
      <c r="L799" s="33"/>
      <c r="M799" s="193"/>
      <c r="N799" s="194"/>
      <c r="O799" s="65"/>
      <c r="P799" s="65"/>
      <c r="Q799" s="65"/>
      <c r="R799" s="65"/>
      <c r="S799" s="65"/>
      <c r="T799" s="66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T799" s="14" t="s">
        <v>135</v>
      </c>
      <c r="AU799" s="14" t="s">
        <v>84</v>
      </c>
    </row>
    <row r="800" spans="1:65" s="2" customFormat="1" ht="24.15" customHeight="1">
      <c r="A800" s="28"/>
      <c r="B800" s="29"/>
      <c r="C800" s="196" t="s">
        <v>696</v>
      </c>
      <c r="D800" s="196" t="s">
        <v>1347</v>
      </c>
      <c r="E800" s="197" t="s">
        <v>1429</v>
      </c>
      <c r="F800" s="198" t="s">
        <v>1430</v>
      </c>
      <c r="G800" s="199" t="s">
        <v>147</v>
      </c>
      <c r="H800" s="200">
        <v>1</v>
      </c>
      <c r="I800" s="201">
        <v>278</v>
      </c>
      <c r="J800" s="201">
        <f>ROUND(I800*H800,2)</f>
        <v>278</v>
      </c>
      <c r="K800" s="198" t="s">
        <v>132</v>
      </c>
      <c r="L800" s="202"/>
      <c r="M800" s="203" t="s">
        <v>1</v>
      </c>
      <c r="N800" s="204" t="s">
        <v>39</v>
      </c>
      <c r="O800" s="187">
        <v>0</v>
      </c>
      <c r="P800" s="187">
        <f>O800*H800</f>
        <v>0</v>
      </c>
      <c r="Q800" s="187">
        <v>1E-3</v>
      </c>
      <c r="R800" s="187">
        <f>Q800*H800</f>
        <v>1E-3</v>
      </c>
      <c r="S800" s="187">
        <v>0</v>
      </c>
      <c r="T800" s="188">
        <f>S800*H800</f>
        <v>0</v>
      </c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R800" s="189" t="s">
        <v>1333</v>
      </c>
      <c r="AT800" s="189" t="s">
        <v>1347</v>
      </c>
      <c r="AU800" s="189" t="s">
        <v>84</v>
      </c>
      <c r="AY800" s="14" t="s">
        <v>125</v>
      </c>
      <c r="BE800" s="190">
        <f>IF(N800="základní",J800,0)</f>
        <v>278</v>
      </c>
      <c r="BF800" s="190">
        <f>IF(N800="snížená",J800,0)</f>
        <v>0</v>
      </c>
      <c r="BG800" s="190">
        <f>IF(N800="zákl. přenesená",J800,0)</f>
        <v>0</v>
      </c>
      <c r="BH800" s="190">
        <f>IF(N800="sníž. přenesená",J800,0)</f>
        <v>0</v>
      </c>
      <c r="BI800" s="190">
        <f>IF(N800="nulová",J800,0)</f>
        <v>0</v>
      </c>
      <c r="BJ800" s="14" t="s">
        <v>82</v>
      </c>
      <c r="BK800" s="190">
        <f>ROUND(I800*H800,2)</f>
        <v>278</v>
      </c>
      <c r="BL800" s="14" t="s">
        <v>264</v>
      </c>
      <c r="BM800" s="189" t="s">
        <v>1431</v>
      </c>
    </row>
    <row r="801" spans="1:65" s="2" customFormat="1">
      <c r="A801" s="28"/>
      <c r="B801" s="29"/>
      <c r="C801" s="30"/>
      <c r="D801" s="191" t="s">
        <v>135</v>
      </c>
      <c r="E801" s="30"/>
      <c r="F801" s="192" t="s">
        <v>1430</v>
      </c>
      <c r="G801" s="30"/>
      <c r="H801" s="30"/>
      <c r="I801" s="30"/>
      <c r="J801" s="30"/>
      <c r="K801" s="30"/>
      <c r="L801" s="33"/>
      <c r="M801" s="193"/>
      <c r="N801" s="194"/>
      <c r="O801" s="65"/>
      <c r="P801" s="65"/>
      <c r="Q801" s="65"/>
      <c r="R801" s="65"/>
      <c r="S801" s="65"/>
      <c r="T801" s="66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T801" s="14" t="s">
        <v>135</v>
      </c>
      <c r="AU801" s="14" t="s">
        <v>84</v>
      </c>
    </row>
    <row r="802" spans="1:65" s="2" customFormat="1" ht="24.15" customHeight="1">
      <c r="A802" s="28"/>
      <c r="B802" s="29"/>
      <c r="C802" s="196" t="s">
        <v>1432</v>
      </c>
      <c r="D802" s="196" t="s">
        <v>1347</v>
      </c>
      <c r="E802" s="197" t="s">
        <v>1433</v>
      </c>
      <c r="F802" s="198" t="s">
        <v>1434</v>
      </c>
      <c r="G802" s="199" t="s">
        <v>147</v>
      </c>
      <c r="H802" s="200">
        <v>1</v>
      </c>
      <c r="I802" s="201">
        <v>382</v>
      </c>
      <c r="J802" s="201">
        <f>ROUND(I802*H802,2)</f>
        <v>382</v>
      </c>
      <c r="K802" s="198" t="s">
        <v>132</v>
      </c>
      <c r="L802" s="202"/>
      <c r="M802" s="203" t="s">
        <v>1</v>
      </c>
      <c r="N802" s="204" t="s">
        <v>39</v>
      </c>
      <c r="O802" s="187">
        <v>0</v>
      </c>
      <c r="P802" s="187">
        <f>O802*H802</f>
        <v>0</v>
      </c>
      <c r="Q802" s="187">
        <v>2.9999999999999997E-4</v>
      </c>
      <c r="R802" s="187">
        <f>Q802*H802</f>
        <v>2.9999999999999997E-4</v>
      </c>
      <c r="S802" s="187">
        <v>0</v>
      </c>
      <c r="T802" s="188">
        <f>S802*H802</f>
        <v>0</v>
      </c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R802" s="189" t="s">
        <v>1333</v>
      </c>
      <c r="AT802" s="189" t="s">
        <v>1347</v>
      </c>
      <c r="AU802" s="189" t="s">
        <v>84</v>
      </c>
      <c r="AY802" s="14" t="s">
        <v>125</v>
      </c>
      <c r="BE802" s="190">
        <f>IF(N802="základní",J802,0)</f>
        <v>382</v>
      </c>
      <c r="BF802" s="190">
        <f>IF(N802="snížená",J802,0)</f>
        <v>0</v>
      </c>
      <c r="BG802" s="190">
        <f>IF(N802="zákl. přenesená",J802,0)</f>
        <v>0</v>
      </c>
      <c r="BH802" s="190">
        <f>IF(N802="sníž. přenesená",J802,0)</f>
        <v>0</v>
      </c>
      <c r="BI802" s="190">
        <f>IF(N802="nulová",J802,0)</f>
        <v>0</v>
      </c>
      <c r="BJ802" s="14" t="s">
        <v>82</v>
      </c>
      <c r="BK802" s="190">
        <f>ROUND(I802*H802,2)</f>
        <v>382</v>
      </c>
      <c r="BL802" s="14" t="s">
        <v>264</v>
      </c>
      <c r="BM802" s="189" t="s">
        <v>1435</v>
      </c>
    </row>
    <row r="803" spans="1:65" s="2" customFormat="1">
      <c r="A803" s="28"/>
      <c r="B803" s="29"/>
      <c r="C803" s="30"/>
      <c r="D803" s="191" t="s">
        <v>135</v>
      </c>
      <c r="E803" s="30"/>
      <c r="F803" s="192" t="s">
        <v>1434</v>
      </c>
      <c r="G803" s="30"/>
      <c r="H803" s="30"/>
      <c r="I803" s="30"/>
      <c r="J803" s="30"/>
      <c r="K803" s="30"/>
      <c r="L803" s="33"/>
      <c r="M803" s="193"/>
      <c r="N803" s="194"/>
      <c r="O803" s="65"/>
      <c r="P803" s="65"/>
      <c r="Q803" s="65"/>
      <c r="R803" s="65"/>
      <c r="S803" s="65"/>
      <c r="T803" s="66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T803" s="14" t="s">
        <v>135</v>
      </c>
      <c r="AU803" s="14" t="s">
        <v>84</v>
      </c>
    </row>
    <row r="804" spans="1:65" s="2" customFormat="1" ht="21.75" customHeight="1">
      <c r="A804" s="28"/>
      <c r="B804" s="29"/>
      <c r="C804" s="196" t="s">
        <v>701</v>
      </c>
      <c r="D804" s="196" t="s">
        <v>1347</v>
      </c>
      <c r="E804" s="197" t="s">
        <v>1436</v>
      </c>
      <c r="F804" s="198" t="s">
        <v>1437</v>
      </c>
      <c r="G804" s="199" t="s">
        <v>147</v>
      </c>
      <c r="H804" s="200">
        <v>1</v>
      </c>
      <c r="I804" s="201">
        <v>1040</v>
      </c>
      <c r="J804" s="201">
        <f>ROUND(I804*H804,2)</f>
        <v>1040</v>
      </c>
      <c r="K804" s="198" t="s">
        <v>132</v>
      </c>
      <c r="L804" s="202"/>
      <c r="M804" s="203" t="s">
        <v>1</v>
      </c>
      <c r="N804" s="204" t="s">
        <v>39</v>
      </c>
      <c r="O804" s="187">
        <v>0</v>
      </c>
      <c r="P804" s="187">
        <f>O804*H804</f>
        <v>0</v>
      </c>
      <c r="Q804" s="187">
        <v>2.0000000000000001E-4</v>
      </c>
      <c r="R804" s="187">
        <f>Q804*H804</f>
        <v>2.0000000000000001E-4</v>
      </c>
      <c r="S804" s="187">
        <v>0</v>
      </c>
      <c r="T804" s="188">
        <f>S804*H804</f>
        <v>0</v>
      </c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R804" s="189" t="s">
        <v>1333</v>
      </c>
      <c r="AT804" s="189" t="s">
        <v>1347</v>
      </c>
      <c r="AU804" s="189" t="s">
        <v>84</v>
      </c>
      <c r="AY804" s="14" t="s">
        <v>125</v>
      </c>
      <c r="BE804" s="190">
        <f>IF(N804="základní",J804,0)</f>
        <v>1040</v>
      </c>
      <c r="BF804" s="190">
        <f>IF(N804="snížená",J804,0)</f>
        <v>0</v>
      </c>
      <c r="BG804" s="190">
        <f>IF(N804="zákl. přenesená",J804,0)</f>
        <v>0</v>
      </c>
      <c r="BH804" s="190">
        <f>IF(N804="sníž. přenesená",J804,0)</f>
        <v>0</v>
      </c>
      <c r="BI804" s="190">
        <f>IF(N804="nulová",J804,0)</f>
        <v>0</v>
      </c>
      <c r="BJ804" s="14" t="s">
        <v>82</v>
      </c>
      <c r="BK804" s="190">
        <f>ROUND(I804*H804,2)</f>
        <v>1040</v>
      </c>
      <c r="BL804" s="14" t="s">
        <v>264</v>
      </c>
      <c r="BM804" s="189" t="s">
        <v>1438</v>
      </c>
    </row>
    <row r="805" spans="1:65" s="2" customFormat="1">
      <c r="A805" s="28"/>
      <c r="B805" s="29"/>
      <c r="C805" s="30"/>
      <c r="D805" s="191" t="s">
        <v>135</v>
      </c>
      <c r="E805" s="30"/>
      <c r="F805" s="192" t="s">
        <v>1437</v>
      </c>
      <c r="G805" s="30"/>
      <c r="H805" s="30"/>
      <c r="I805" s="30"/>
      <c r="J805" s="30"/>
      <c r="K805" s="30"/>
      <c r="L805" s="33"/>
      <c r="M805" s="193"/>
      <c r="N805" s="194"/>
      <c r="O805" s="65"/>
      <c r="P805" s="65"/>
      <c r="Q805" s="65"/>
      <c r="R805" s="65"/>
      <c r="S805" s="65"/>
      <c r="T805" s="66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T805" s="14" t="s">
        <v>135</v>
      </c>
      <c r="AU805" s="14" t="s">
        <v>84</v>
      </c>
    </row>
    <row r="806" spans="1:65" s="2" customFormat="1" ht="21.75" customHeight="1">
      <c r="A806" s="28"/>
      <c r="B806" s="29"/>
      <c r="C806" s="196" t="s">
        <v>1439</v>
      </c>
      <c r="D806" s="196" t="s">
        <v>1347</v>
      </c>
      <c r="E806" s="197" t="s">
        <v>1440</v>
      </c>
      <c r="F806" s="198" t="s">
        <v>1441</v>
      </c>
      <c r="G806" s="199" t="s">
        <v>147</v>
      </c>
      <c r="H806" s="200">
        <v>1</v>
      </c>
      <c r="I806" s="201">
        <v>2510</v>
      </c>
      <c r="J806" s="201">
        <f>ROUND(I806*H806,2)</f>
        <v>2510</v>
      </c>
      <c r="K806" s="198" t="s">
        <v>132</v>
      </c>
      <c r="L806" s="202"/>
      <c r="M806" s="203" t="s">
        <v>1</v>
      </c>
      <c r="N806" s="204" t="s">
        <v>39</v>
      </c>
      <c r="O806" s="187">
        <v>0</v>
      </c>
      <c r="P806" s="187">
        <f>O806*H806</f>
        <v>0</v>
      </c>
      <c r="Q806" s="187">
        <v>1.5E-3</v>
      </c>
      <c r="R806" s="187">
        <f>Q806*H806</f>
        <v>1.5E-3</v>
      </c>
      <c r="S806" s="187">
        <v>0</v>
      </c>
      <c r="T806" s="188">
        <f>S806*H806</f>
        <v>0</v>
      </c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R806" s="189" t="s">
        <v>1333</v>
      </c>
      <c r="AT806" s="189" t="s">
        <v>1347</v>
      </c>
      <c r="AU806" s="189" t="s">
        <v>84</v>
      </c>
      <c r="AY806" s="14" t="s">
        <v>125</v>
      </c>
      <c r="BE806" s="190">
        <f>IF(N806="základní",J806,0)</f>
        <v>2510</v>
      </c>
      <c r="BF806" s="190">
        <f>IF(N806="snížená",J806,0)</f>
        <v>0</v>
      </c>
      <c r="BG806" s="190">
        <f>IF(N806="zákl. přenesená",J806,0)</f>
        <v>0</v>
      </c>
      <c r="BH806" s="190">
        <f>IF(N806="sníž. přenesená",J806,0)</f>
        <v>0</v>
      </c>
      <c r="BI806" s="190">
        <f>IF(N806="nulová",J806,0)</f>
        <v>0</v>
      </c>
      <c r="BJ806" s="14" t="s">
        <v>82</v>
      </c>
      <c r="BK806" s="190">
        <f>ROUND(I806*H806,2)</f>
        <v>2510</v>
      </c>
      <c r="BL806" s="14" t="s">
        <v>264</v>
      </c>
      <c r="BM806" s="189" t="s">
        <v>1442</v>
      </c>
    </row>
    <row r="807" spans="1:65" s="2" customFormat="1">
      <c r="A807" s="28"/>
      <c r="B807" s="29"/>
      <c r="C807" s="30"/>
      <c r="D807" s="191" t="s">
        <v>135</v>
      </c>
      <c r="E807" s="30"/>
      <c r="F807" s="192" t="s">
        <v>1441</v>
      </c>
      <c r="G807" s="30"/>
      <c r="H807" s="30"/>
      <c r="I807" s="30"/>
      <c r="J807" s="30"/>
      <c r="K807" s="30"/>
      <c r="L807" s="33"/>
      <c r="M807" s="193"/>
      <c r="N807" s="194"/>
      <c r="O807" s="65"/>
      <c r="P807" s="65"/>
      <c r="Q807" s="65"/>
      <c r="R807" s="65"/>
      <c r="S807" s="65"/>
      <c r="T807" s="66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T807" s="14" t="s">
        <v>135</v>
      </c>
      <c r="AU807" s="14" t="s">
        <v>84</v>
      </c>
    </row>
    <row r="808" spans="1:65" s="2" customFormat="1" ht="16.5" customHeight="1">
      <c r="A808" s="28"/>
      <c r="B808" s="29"/>
      <c r="C808" s="196" t="s">
        <v>706</v>
      </c>
      <c r="D808" s="196" t="s">
        <v>1347</v>
      </c>
      <c r="E808" s="197" t="s">
        <v>1443</v>
      </c>
      <c r="F808" s="198" t="s">
        <v>1444</v>
      </c>
      <c r="G808" s="199" t="s">
        <v>147</v>
      </c>
      <c r="H808" s="200">
        <v>1</v>
      </c>
      <c r="I808" s="201">
        <v>50900</v>
      </c>
      <c r="J808" s="201">
        <f>ROUND(I808*H808,2)</f>
        <v>50900</v>
      </c>
      <c r="K808" s="198" t="s">
        <v>132</v>
      </c>
      <c r="L808" s="202"/>
      <c r="M808" s="203" t="s">
        <v>1</v>
      </c>
      <c r="N808" s="204" t="s">
        <v>39</v>
      </c>
      <c r="O808" s="187">
        <v>0</v>
      </c>
      <c r="P808" s="187">
        <f>O808*H808</f>
        <v>0</v>
      </c>
      <c r="Q808" s="187">
        <v>1.7999999999999999E-2</v>
      </c>
      <c r="R808" s="187">
        <f>Q808*H808</f>
        <v>1.7999999999999999E-2</v>
      </c>
      <c r="S808" s="187">
        <v>0</v>
      </c>
      <c r="T808" s="188">
        <f>S808*H808</f>
        <v>0</v>
      </c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R808" s="189" t="s">
        <v>1333</v>
      </c>
      <c r="AT808" s="189" t="s">
        <v>1347</v>
      </c>
      <c r="AU808" s="189" t="s">
        <v>84</v>
      </c>
      <c r="AY808" s="14" t="s">
        <v>125</v>
      </c>
      <c r="BE808" s="190">
        <f>IF(N808="základní",J808,0)</f>
        <v>50900</v>
      </c>
      <c r="BF808" s="190">
        <f>IF(N808="snížená",J808,0)</f>
        <v>0</v>
      </c>
      <c r="BG808" s="190">
        <f>IF(N808="zákl. přenesená",J808,0)</f>
        <v>0</v>
      </c>
      <c r="BH808" s="190">
        <f>IF(N808="sníž. přenesená",J808,0)</f>
        <v>0</v>
      </c>
      <c r="BI808" s="190">
        <f>IF(N808="nulová",J808,0)</f>
        <v>0</v>
      </c>
      <c r="BJ808" s="14" t="s">
        <v>82</v>
      </c>
      <c r="BK808" s="190">
        <f>ROUND(I808*H808,2)</f>
        <v>50900</v>
      </c>
      <c r="BL808" s="14" t="s">
        <v>264</v>
      </c>
      <c r="BM808" s="189" t="s">
        <v>1445</v>
      </c>
    </row>
    <row r="809" spans="1:65" s="2" customFormat="1">
      <c r="A809" s="28"/>
      <c r="B809" s="29"/>
      <c r="C809" s="30"/>
      <c r="D809" s="191" t="s">
        <v>135</v>
      </c>
      <c r="E809" s="30"/>
      <c r="F809" s="192" t="s">
        <v>1444</v>
      </c>
      <c r="G809" s="30"/>
      <c r="H809" s="30"/>
      <c r="I809" s="30"/>
      <c r="J809" s="30"/>
      <c r="K809" s="30"/>
      <c r="L809" s="33"/>
      <c r="M809" s="193"/>
      <c r="N809" s="194"/>
      <c r="O809" s="65"/>
      <c r="P809" s="65"/>
      <c r="Q809" s="65"/>
      <c r="R809" s="65"/>
      <c r="S809" s="65"/>
      <c r="T809" s="66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T809" s="14" t="s">
        <v>135</v>
      </c>
      <c r="AU809" s="14" t="s">
        <v>84</v>
      </c>
    </row>
    <row r="810" spans="1:65" s="2" customFormat="1" ht="16.5" customHeight="1">
      <c r="A810" s="28"/>
      <c r="B810" s="29"/>
      <c r="C810" s="196" t="s">
        <v>1446</v>
      </c>
      <c r="D810" s="196" t="s">
        <v>1347</v>
      </c>
      <c r="E810" s="197" t="s">
        <v>1447</v>
      </c>
      <c r="F810" s="198" t="s">
        <v>1448</v>
      </c>
      <c r="G810" s="199" t="s">
        <v>147</v>
      </c>
      <c r="H810" s="200">
        <v>1</v>
      </c>
      <c r="I810" s="201">
        <v>50900</v>
      </c>
      <c r="J810" s="201">
        <f>ROUND(I810*H810,2)</f>
        <v>50900</v>
      </c>
      <c r="K810" s="198" t="s">
        <v>132</v>
      </c>
      <c r="L810" s="202"/>
      <c r="M810" s="203" t="s">
        <v>1</v>
      </c>
      <c r="N810" s="204" t="s">
        <v>39</v>
      </c>
      <c r="O810" s="187">
        <v>0</v>
      </c>
      <c r="P810" s="187">
        <f>O810*H810</f>
        <v>0</v>
      </c>
      <c r="Q810" s="187">
        <v>1.2E-2</v>
      </c>
      <c r="R810" s="187">
        <f>Q810*H810</f>
        <v>1.2E-2</v>
      </c>
      <c r="S810" s="187">
        <v>0</v>
      </c>
      <c r="T810" s="188">
        <f>S810*H810</f>
        <v>0</v>
      </c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R810" s="189" t="s">
        <v>1333</v>
      </c>
      <c r="AT810" s="189" t="s">
        <v>1347</v>
      </c>
      <c r="AU810" s="189" t="s">
        <v>84</v>
      </c>
      <c r="AY810" s="14" t="s">
        <v>125</v>
      </c>
      <c r="BE810" s="190">
        <f>IF(N810="základní",J810,0)</f>
        <v>50900</v>
      </c>
      <c r="BF810" s="190">
        <f>IF(N810="snížená",J810,0)</f>
        <v>0</v>
      </c>
      <c r="BG810" s="190">
        <f>IF(N810="zákl. přenesená",J810,0)</f>
        <v>0</v>
      </c>
      <c r="BH810" s="190">
        <f>IF(N810="sníž. přenesená",J810,0)</f>
        <v>0</v>
      </c>
      <c r="BI810" s="190">
        <f>IF(N810="nulová",J810,0)</f>
        <v>0</v>
      </c>
      <c r="BJ810" s="14" t="s">
        <v>82</v>
      </c>
      <c r="BK810" s="190">
        <f>ROUND(I810*H810,2)</f>
        <v>50900</v>
      </c>
      <c r="BL810" s="14" t="s">
        <v>264</v>
      </c>
      <c r="BM810" s="189" t="s">
        <v>1449</v>
      </c>
    </row>
    <row r="811" spans="1:65" s="2" customFormat="1">
      <c r="A811" s="28"/>
      <c r="B811" s="29"/>
      <c r="C811" s="30"/>
      <c r="D811" s="191" t="s">
        <v>135</v>
      </c>
      <c r="E811" s="30"/>
      <c r="F811" s="192" t="s">
        <v>1448</v>
      </c>
      <c r="G811" s="30"/>
      <c r="H811" s="30"/>
      <c r="I811" s="30"/>
      <c r="J811" s="30"/>
      <c r="K811" s="30"/>
      <c r="L811" s="33"/>
      <c r="M811" s="193"/>
      <c r="N811" s="194"/>
      <c r="O811" s="65"/>
      <c r="P811" s="65"/>
      <c r="Q811" s="65"/>
      <c r="R811" s="65"/>
      <c r="S811" s="65"/>
      <c r="T811" s="66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T811" s="14" t="s">
        <v>135</v>
      </c>
      <c r="AU811" s="14" t="s">
        <v>84</v>
      </c>
    </row>
    <row r="812" spans="1:65" s="2" customFormat="1" ht="16.5" customHeight="1">
      <c r="A812" s="28"/>
      <c r="B812" s="29"/>
      <c r="C812" s="196" t="s">
        <v>710</v>
      </c>
      <c r="D812" s="196" t="s">
        <v>1347</v>
      </c>
      <c r="E812" s="197" t="s">
        <v>1450</v>
      </c>
      <c r="F812" s="198" t="s">
        <v>1451</v>
      </c>
      <c r="G812" s="199" t="s">
        <v>147</v>
      </c>
      <c r="H812" s="200">
        <v>1</v>
      </c>
      <c r="I812" s="201">
        <v>47500</v>
      </c>
      <c r="J812" s="201">
        <f>ROUND(I812*H812,2)</f>
        <v>47500</v>
      </c>
      <c r="K812" s="198" t="s">
        <v>132</v>
      </c>
      <c r="L812" s="202"/>
      <c r="M812" s="203" t="s">
        <v>1</v>
      </c>
      <c r="N812" s="204" t="s">
        <v>39</v>
      </c>
      <c r="O812" s="187">
        <v>0</v>
      </c>
      <c r="P812" s="187">
        <f>O812*H812</f>
        <v>0</v>
      </c>
      <c r="Q812" s="187">
        <v>1.2E-2</v>
      </c>
      <c r="R812" s="187">
        <f>Q812*H812</f>
        <v>1.2E-2</v>
      </c>
      <c r="S812" s="187">
        <v>0</v>
      </c>
      <c r="T812" s="188">
        <f>S812*H812</f>
        <v>0</v>
      </c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R812" s="189" t="s">
        <v>1333</v>
      </c>
      <c r="AT812" s="189" t="s">
        <v>1347</v>
      </c>
      <c r="AU812" s="189" t="s">
        <v>84</v>
      </c>
      <c r="AY812" s="14" t="s">
        <v>125</v>
      </c>
      <c r="BE812" s="190">
        <f>IF(N812="základní",J812,0)</f>
        <v>47500</v>
      </c>
      <c r="BF812" s="190">
        <f>IF(N812="snížená",J812,0)</f>
        <v>0</v>
      </c>
      <c r="BG812" s="190">
        <f>IF(N812="zákl. přenesená",J812,0)</f>
        <v>0</v>
      </c>
      <c r="BH812" s="190">
        <f>IF(N812="sníž. přenesená",J812,0)</f>
        <v>0</v>
      </c>
      <c r="BI812" s="190">
        <f>IF(N812="nulová",J812,0)</f>
        <v>0</v>
      </c>
      <c r="BJ812" s="14" t="s">
        <v>82</v>
      </c>
      <c r="BK812" s="190">
        <f>ROUND(I812*H812,2)</f>
        <v>47500</v>
      </c>
      <c r="BL812" s="14" t="s">
        <v>264</v>
      </c>
      <c r="BM812" s="189" t="s">
        <v>1452</v>
      </c>
    </row>
    <row r="813" spans="1:65" s="2" customFormat="1">
      <c r="A813" s="28"/>
      <c r="B813" s="29"/>
      <c r="C813" s="30"/>
      <c r="D813" s="191" t="s">
        <v>135</v>
      </c>
      <c r="E813" s="30"/>
      <c r="F813" s="192" t="s">
        <v>1451</v>
      </c>
      <c r="G813" s="30"/>
      <c r="H813" s="30"/>
      <c r="I813" s="30"/>
      <c r="J813" s="30"/>
      <c r="K813" s="30"/>
      <c r="L813" s="33"/>
      <c r="M813" s="193"/>
      <c r="N813" s="194"/>
      <c r="O813" s="65"/>
      <c r="P813" s="65"/>
      <c r="Q813" s="65"/>
      <c r="R813" s="65"/>
      <c r="S813" s="65"/>
      <c r="T813" s="66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T813" s="14" t="s">
        <v>135</v>
      </c>
      <c r="AU813" s="14" t="s">
        <v>84</v>
      </c>
    </row>
    <row r="814" spans="1:65" s="2" customFormat="1" ht="16.5" customHeight="1">
      <c r="A814" s="28"/>
      <c r="B814" s="29"/>
      <c r="C814" s="196" t="s">
        <v>1453</v>
      </c>
      <c r="D814" s="196" t="s">
        <v>1347</v>
      </c>
      <c r="E814" s="197" t="s">
        <v>1454</v>
      </c>
      <c r="F814" s="198" t="s">
        <v>1455</v>
      </c>
      <c r="G814" s="199" t="s">
        <v>147</v>
      </c>
      <c r="H814" s="200">
        <v>1</v>
      </c>
      <c r="I814" s="201">
        <v>14200</v>
      </c>
      <c r="J814" s="201">
        <f>ROUND(I814*H814,2)</f>
        <v>14200</v>
      </c>
      <c r="K814" s="198" t="s">
        <v>132</v>
      </c>
      <c r="L814" s="202"/>
      <c r="M814" s="203" t="s">
        <v>1</v>
      </c>
      <c r="N814" s="204" t="s">
        <v>39</v>
      </c>
      <c r="O814" s="187">
        <v>0</v>
      </c>
      <c r="P814" s="187">
        <f>O814*H814</f>
        <v>0</v>
      </c>
      <c r="Q814" s="187">
        <v>1.2E-2</v>
      </c>
      <c r="R814" s="187">
        <f>Q814*H814</f>
        <v>1.2E-2</v>
      </c>
      <c r="S814" s="187">
        <v>0</v>
      </c>
      <c r="T814" s="188">
        <f>S814*H814</f>
        <v>0</v>
      </c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R814" s="189" t="s">
        <v>1333</v>
      </c>
      <c r="AT814" s="189" t="s">
        <v>1347</v>
      </c>
      <c r="AU814" s="189" t="s">
        <v>84</v>
      </c>
      <c r="AY814" s="14" t="s">
        <v>125</v>
      </c>
      <c r="BE814" s="190">
        <f>IF(N814="základní",J814,0)</f>
        <v>14200</v>
      </c>
      <c r="BF814" s="190">
        <f>IF(N814="snížená",J814,0)</f>
        <v>0</v>
      </c>
      <c r="BG814" s="190">
        <f>IF(N814="zákl. přenesená",J814,0)</f>
        <v>0</v>
      </c>
      <c r="BH814" s="190">
        <f>IF(N814="sníž. přenesená",J814,0)</f>
        <v>0</v>
      </c>
      <c r="BI814" s="190">
        <f>IF(N814="nulová",J814,0)</f>
        <v>0</v>
      </c>
      <c r="BJ814" s="14" t="s">
        <v>82</v>
      </c>
      <c r="BK814" s="190">
        <f>ROUND(I814*H814,2)</f>
        <v>14200</v>
      </c>
      <c r="BL814" s="14" t="s">
        <v>264</v>
      </c>
      <c r="BM814" s="189" t="s">
        <v>1456</v>
      </c>
    </row>
    <row r="815" spans="1:65" s="2" customFormat="1">
      <c r="A815" s="28"/>
      <c r="B815" s="29"/>
      <c r="C815" s="30"/>
      <c r="D815" s="191" t="s">
        <v>135</v>
      </c>
      <c r="E815" s="30"/>
      <c r="F815" s="192" t="s">
        <v>1455</v>
      </c>
      <c r="G815" s="30"/>
      <c r="H815" s="30"/>
      <c r="I815" s="30"/>
      <c r="J815" s="30"/>
      <c r="K815" s="30"/>
      <c r="L815" s="33"/>
      <c r="M815" s="193"/>
      <c r="N815" s="194"/>
      <c r="O815" s="65"/>
      <c r="P815" s="65"/>
      <c r="Q815" s="65"/>
      <c r="R815" s="65"/>
      <c r="S815" s="65"/>
      <c r="T815" s="66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T815" s="14" t="s">
        <v>135</v>
      </c>
      <c r="AU815" s="14" t="s">
        <v>84</v>
      </c>
    </row>
    <row r="816" spans="1:65" s="2" customFormat="1" ht="16.5" customHeight="1">
      <c r="A816" s="28"/>
      <c r="B816" s="29"/>
      <c r="C816" s="196" t="s">
        <v>715</v>
      </c>
      <c r="D816" s="196" t="s">
        <v>1347</v>
      </c>
      <c r="E816" s="197" t="s">
        <v>1457</v>
      </c>
      <c r="F816" s="198" t="s">
        <v>1458</v>
      </c>
      <c r="G816" s="199" t="s">
        <v>147</v>
      </c>
      <c r="H816" s="200">
        <v>1</v>
      </c>
      <c r="I816" s="201">
        <v>47500</v>
      </c>
      <c r="J816" s="201">
        <f>ROUND(I816*H816,2)</f>
        <v>47500</v>
      </c>
      <c r="K816" s="198" t="s">
        <v>132</v>
      </c>
      <c r="L816" s="202"/>
      <c r="M816" s="203" t="s">
        <v>1</v>
      </c>
      <c r="N816" s="204" t="s">
        <v>39</v>
      </c>
      <c r="O816" s="187">
        <v>0</v>
      </c>
      <c r="P816" s="187">
        <f>O816*H816</f>
        <v>0</v>
      </c>
      <c r="Q816" s="187">
        <v>1.2E-2</v>
      </c>
      <c r="R816" s="187">
        <f>Q816*H816</f>
        <v>1.2E-2</v>
      </c>
      <c r="S816" s="187">
        <v>0</v>
      </c>
      <c r="T816" s="188">
        <f>S816*H816</f>
        <v>0</v>
      </c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R816" s="189" t="s">
        <v>1333</v>
      </c>
      <c r="AT816" s="189" t="s">
        <v>1347</v>
      </c>
      <c r="AU816" s="189" t="s">
        <v>84</v>
      </c>
      <c r="AY816" s="14" t="s">
        <v>125</v>
      </c>
      <c r="BE816" s="190">
        <f>IF(N816="základní",J816,0)</f>
        <v>47500</v>
      </c>
      <c r="BF816" s="190">
        <f>IF(N816="snížená",J816,0)</f>
        <v>0</v>
      </c>
      <c r="BG816" s="190">
        <f>IF(N816="zákl. přenesená",J816,0)</f>
        <v>0</v>
      </c>
      <c r="BH816" s="190">
        <f>IF(N816="sníž. přenesená",J816,0)</f>
        <v>0</v>
      </c>
      <c r="BI816" s="190">
        <f>IF(N816="nulová",J816,0)</f>
        <v>0</v>
      </c>
      <c r="BJ816" s="14" t="s">
        <v>82</v>
      </c>
      <c r="BK816" s="190">
        <f>ROUND(I816*H816,2)</f>
        <v>47500</v>
      </c>
      <c r="BL816" s="14" t="s">
        <v>264</v>
      </c>
      <c r="BM816" s="189" t="s">
        <v>1459</v>
      </c>
    </row>
    <row r="817" spans="1:65" s="2" customFormat="1">
      <c r="A817" s="28"/>
      <c r="B817" s="29"/>
      <c r="C817" s="30"/>
      <c r="D817" s="191" t="s">
        <v>135</v>
      </c>
      <c r="E817" s="30"/>
      <c r="F817" s="192" t="s">
        <v>1458</v>
      </c>
      <c r="G817" s="30"/>
      <c r="H817" s="30"/>
      <c r="I817" s="30"/>
      <c r="J817" s="30"/>
      <c r="K817" s="30"/>
      <c r="L817" s="33"/>
      <c r="M817" s="193"/>
      <c r="N817" s="194"/>
      <c r="O817" s="65"/>
      <c r="P817" s="65"/>
      <c r="Q817" s="65"/>
      <c r="R817" s="65"/>
      <c r="S817" s="65"/>
      <c r="T817" s="66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T817" s="14" t="s">
        <v>135</v>
      </c>
      <c r="AU817" s="14" t="s">
        <v>84</v>
      </c>
    </row>
    <row r="818" spans="1:65" s="2" customFormat="1" ht="16.5" customHeight="1">
      <c r="A818" s="28"/>
      <c r="B818" s="29"/>
      <c r="C818" s="196" t="s">
        <v>1460</v>
      </c>
      <c r="D818" s="196" t="s">
        <v>1347</v>
      </c>
      <c r="E818" s="197" t="s">
        <v>1461</v>
      </c>
      <c r="F818" s="198" t="s">
        <v>1462</v>
      </c>
      <c r="G818" s="199" t="s">
        <v>147</v>
      </c>
      <c r="H818" s="200">
        <v>1</v>
      </c>
      <c r="I818" s="201">
        <v>14500</v>
      </c>
      <c r="J818" s="201">
        <f>ROUND(I818*H818,2)</f>
        <v>14500</v>
      </c>
      <c r="K818" s="198" t="s">
        <v>132</v>
      </c>
      <c r="L818" s="202"/>
      <c r="M818" s="203" t="s">
        <v>1</v>
      </c>
      <c r="N818" s="204" t="s">
        <v>39</v>
      </c>
      <c r="O818" s="187">
        <v>0</v>
      </c>
      <c r="P818" s="187">
        <f>O818*H818</f>
        <v>0</v>
      </c>
      <c r="Q818" s="187">
        <v>1.2E-2</v>
      </c>
      <c r="R818" s="187">
        <f>Q818*H818</f>
        <v>1.2E-2</v>
      </c>
      <c r="S818" s="187">
        <v>0</v>
      </c>
      <c r="T818" s="188">
        <f>S818*H818</f>
        <v>0</v>
      </c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R818" s="189" t="s">
        <v>1333</v>
      </c>
      <c r="AT818" s="189" t="s">
        <v>1347</v>
      </c>
      <c r="AU818" s="189" t="s">
        <v>84</v>
      </c>
      <c r="AY818" s="14" t="s">
        <v>125</v>
      </c>
      <c r="BE818" s="190">
        <f>IF(N818="základní",J818,0)</f>
        <v>14500</v>
      </c>
      <c r="BF818" s="190">
        <f>IF(N818="snížená",J818,0)</f>
        <v>0</v>
      </c>
      <c r="BG818" s="190">
        <f>IF(N818="zákl. přenesená",J818,0)</f>
        <v>0</v>
      </c>
      <c r="BH818" s="190">
        <f>IF(N818="sníž. přenesená",J818,0)</f>
        <v>0</v>
      </c>
      <c r="BI818" s="190">
        <f>IF(N818="nulová",J818,0)</f>
        <v>0</v>
      </c>
      <c r="BJ818" s="14" t="s">
        <v>82</v>
      </c>
      <c r="BK818" s="190">
        <f>ROUND(I818*H818,2)</f>
        <v>14500</v>
      </c>
      <c r="BL818" s="14" t="s">
        <v>264</v>
      </c>
      <c r="BM818" s="189" t="s">
        <v>1463</v>
      </c>
    </row>
    <row r="819" spans="1:65" s="2" customFormat="1">
      <c r="A819" s="28"/>
      <c r="B819" s="29"/>
      <c r="C819" s="30"/>
      <c r="D819" s="191" t="s">
        <v>135</v>
      </c>
      <c r="E819" s="30"/>
      <c r="F819" s="192" t="s">
        <v>1462</v>
      </c>
      <c r="G819" s="30"/>
      <c r="H819" s="30"/>
      <c r="I819" s="30"/>
      <c r="J819" s="30"/>
      <c r="K819" s="30"/>
      <c r="L819" s="33"/>
      <c r="M819" s="193"/>
      <c r="N819" s="194"/>
      <c r="O819" s="65"/>
      <c r="P819" s="65"/>
      <c r="Q819" s="65"/>
      <c r="R819" s="65"/>
      <c r="S819" s="65"/>
      <c r="T819" s="66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T819" s="14" t="s">
        <v>135</v>
      </c>
      <c r="AU819" s="14" t="s">
        <v>84</v>
      </c>
    </row>
    <row r="820" spans="1:65" s="2" customFormat="1" ht="16.5" customHeight="1">
      <c r="A820" s="28"/>
      <c r="B820" s="29"/>
      <c r="C820" s="196" t="s">
        <v>720</v>
      </c>
      <c r="D820" s="196" t="s">
        <v>1347</v>
      </c>
      <c r="E820" s="197" t="s">
        <v>1464</v>
      </c>
      <c r="F820" s="198" t="s">
        <v>1465</v>
      </c>
      <c r="G820" s="199" t="s">
        <v>147</v>
      </c>
      <c r="H820" s="200">
        <v>1</v>
      </c>
      <c r="I820" s="201">
        <v>47500</v>
      </c>
      <c r="J820" s="201">
        <f>ROUND(I820*H820,2)</f>
        <v>47500</v>
      </c>
      <c r="K820" s="198" t="s">
        <v>132</v>
      </c>
      <c r="L820" s="202"/>
      <c r="M820" s="203" t="s">
        <v>1</v>
      </c>
      <c r="N820" s="204" t="s">
        <v>39</v>
      </c>
      <c r="O820" s="187">
        <v>0</v>
      </c>
      <c r="P820" s="187">
        <f>O820*H820</f>
        <v>0</v>
      </c>
      <c r="Q820" s="187">
        <v>1.2E-2</v>
      </c>
      <c r="R820" s="187">
        <f>Q820*H820</f>
        <v>1.2E-2</v>
      </c>
      <c r="S820" s="187">
        <v>0</v>
      </c>
      <c r="T820" s="188">
        <f>S820*H820</f>
        <v>0</v>
      </c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R820" s="189" t="s">
        <v>1333</v>
      </c>
      <c r="AT820" s="189" t="s">
        <v>1347</v>
      </c>
      <c r="AU820" s="189" t="s">
        <v>84</v>
      </c>
      <c r="AY820" s="14" t="s">
        <v>125</v>
      </c>
      <c r="BE820" s="190">
        <f>IF(N820="základní",J820,0)</f>
        <v>47500</v>
      </c>
      <c r="BF820" s="190">
        <f>IF(N820="snížená",J820,0)</f>
        <v>0</v>
      </c>
      <c r="BG820" s="190">
        <f>IF(N820="zákl. přenesená",J820,0)</f>
        <v>0</v>
      </c>
      <c r="BH820" s="190">
        <f>IF(N820="sníž. přenesená",J820,0)</f>
        <v>0</v>
      </c>
      <c r="BI820" s="190">
        <f>IF(N820="nulová",J820,0)</f>
        <v>0</v>
      </c>
      <c r="BJ820" s="14" t="s">
        <v>82</v>
      </c>
      <c r="BK820" s="190">
        <f>ROUND(I820*H820,2)</f>
        <v>47500</v>
      </c>
      <c r="BL820" s="14" t="s">
        <v>264</v>
      </c>
      <c r="BM820" s="189" t="s">
        <v>1466</v>
      </c>
    </row>
    <row r="821" spans="1:65" s="2" customFormat="1">
      <c r="A821" s="28"/>
      <c r="B821" s="29"/>
      <c r="C821" s="30"/>
      <c r="D821" s="191" t="s">
        <v>135</v>
      </c>
      <c r="E821" s="30"/>
      <c r="F821" s="192" t="s">
        <v>1465</v>
      </c>
      <c r="G821" s="30"/>
      <c r="H821" s="30"/>
      <c r="I821" s="30"/>
      <c r="J821" s="30"/>
      <c r="K821" s="30"/>
      <c r="L821" s="33"/>
      <c r="M821" s="193"/>
      <c r="N821" s="194"/>
      <c r="O821" s="65"/>
      <c r="P821" s="65"/>
      <c r="Q821" s="65"/>
      <c r="R821" s="65"/>
      <c r="S821" s="65"/>
      <c r="T821" s="66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T821" s="14" t="s">
        <v>135</v>
      </c>
      <c r="AU821" s="14" t="s">
        <v>84</v>
      </c>
    </row>
    <row r="822" spans="1:65" s="2" customFormat="1" ht="16.5" customHeight="1">
      <c r="A822" s="28"/>
      <c r="B822" s="29"/>
      <c r="C822" s="196" t="s">
        <v>1467</v>
      </c>
      <c r="D822" s="196" t="s">
        <v>1347</v>
      </c>
      <c r="E822" s="197" t="s">
        <v>1468</v>
      </c>
      <c r="F822" s="198" t="s">
        <v>1469</v>
      </c>
      <c r="G822" s="199" t="s">
        <v>147</v>
      </c>
      <c r="H822" s="200">
        <v>1</v>
      </c>
      <c r="I822" s="201">
        <v>14500</v>
      </c>
      <c r="J822" s="201">
        <f>ROUND(I822*H822,2)</f>
        <v>14500</v>
      </c>
      <c r="K822" s="198" t="s">
        <v>132</v>
      </c>
      <c r="L822" s="202"/>
      <c r="M822" s="203" t="s">
        <v>1</v>
      </c>
      <c r="N822" s="204" t="s">
        <v>39</v>
      </c>
      <c r="O822" s="187">
        <v>0</v>
      </c>
      <c r="P822" s="187">
        <f>O822*H822</f>
        <v>0</v>
      </c>
      <c r="Q822" s="187">
        <v>1.2E-2</v>
      </c>
      <c r="R822" s="187">
        <f>Q822*H822</f>
        <v>1.2E-2</v>
      </c>
      <c r="S822" s="187">
        <v>0</v>
      </c>
      <c r="T822" s="188">
        <f>S822*H822</f>
        <v>0</v>
      </c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R822" s="189" t="s">
        <v>1333</v>
      </c>
      <c r="AT822" s="189" t="s">
        <v>1347</v>
      </c>
      <c r="AU822" s="189" t="s">
        <v>84</v>
      </c>
      <c r="AY822" s="14" t="s">
        <v>125</v>
      </c>
      <c r="BE822" s="190">
        <f>IF(N822="základní",J822,0)</f>
        <v>14500</v>
      </c>
      <c r="BF822" s="190">
        <f>IF(N822="snížená",J822,0)</f>
        <v>0</v>
      </c>
      <c r="BG822" s="190">
        <f>IF(N822="zákl. přenesená",J822,0)</f>
        <v>0</v>
      </c>
      <c r="BH822" s="190">
        <f>IF(N822="sníž. přenesená",J822,0)</f>
        <v>0</v>
      </c>
      <c r="BI822" s="190">
        <f>IF(N822="nulová",J822,0)</f>
        <v>0</v>
      </c>
      <c r="BJ822" s="14" t="s">
        <v>82</v>
      </c>
      <c r="BK822" s="190">
        <f>ROUND(I822*H822,2)</f>
        <v>14500</v>
      </c>
      <c r="BL822" s="14" t="s">
        <v>264</v>
      </c>
      <c r="BM822" s="189" t="s">
        <v>1470</v>
      </c>
    </row>
    <row r="823" spans="1:65" s="2" customFormat="1">
      <c r="A823" s="28"/>
      <c r="B823" s="29"/>
      <c r="C823" s="30"/>
      <c r="D823" s="191" t="s">
        <v>135</v>
      </c>
      <c r="E823" s="30"/>
      <c r="F823" s="192" t="s">
        <v>1469</v>
      </c>
      <c r="G823" s="30"/>
      <c r="H823" s="30"/>
      <c r="I823" s="30"/>
      <c r="J823" s="30"/>
      <c r="K823" s="30"/>
      <c r="L823" s="33"/>
      <c r="M823" s="193"/>
      <c r="N823" s="194"/>
      <c r="O823" s="65"/>
      <c r="P823" s="65"/>
      <c r="Q823" s="65"/>
      <c r="R823" s="65"/>
      <c r="S823" s="65"/>
      <c r="T823" s="66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T823" s="14" t="s">
        <v>135</v>
      </c>
      <c r="AU823" s="14" t="s">
        <v>84</v>
      </c>
    </row>
    <row r="824" spans="1:65" s="2" customFormat="1" ht="21.75" customHeight="1">
      <c r="A824" s="28"/>
      <c r="B824" s="29"/>
      <c r="C824" s="196" t="s">
        <v>725</v>
      </c>
      <c r="D824" s="196" t="s">
        <v>1347</v>
      </c>
      <c r="E824" s="197" t="s">
        <v>1471</v>
      </c>
      <c r="F824" s="198" t="s">
        <v>1472</v>
      </c>
      <c r="G824" s="199" t="s">
        <v>147</v>
      </c>
      <c r="H824" s="200">
        <v>1</v>
      </c>
      <c r="I824" s="201">
        <v>21600</v>
      </c>
      <c r="J824" s="201">
        <f>ROUND(I824*H824,2)</f>
        <v>21600</v>
      </c>
      <c r="K824" s="198" t="s">
        <v>132</v>
      </c>
      <c r="L824" s="202"/>
      <c r="M824" s="203" t="s">
        <v>1</v>
      </c>
      <c r="N824" s="204" t="s">
        <v>39</v>
      </c>
      <c r="O824" s="187">
        <v>0</v>
      </c>
      <c r="P824" s="187">
        <f>O824*H824</f>
        <v>0</v>
      </c>
      <c r="Q824" s="187">
        <v>1.4999999999999999E-2</v>
      </c>
      <c r="R824" s="187">
        <f>Q824*H824</f>
        <v>1.4999999999999999E-2</v>
      </c>
      <c r="S824" s="187">
        <v>0</v>
      </c>
      <c r="T824" s="188">
        <f>S824*H824</f>
        <v>0</v>
      </c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R824" s="189" t="s">
        <v>1333</v>
      </c>
      <c r="AT824" s="189" t="s">
        <v>1347</v>
      </c>
      <c r="AU824" s="189" t="s">
        <v>84</v>
      </c>
      <c r="AY824" s="14" t="s">
        <v>125</v>
      </c>
      <c r="BE824" s="190">
        <f>IF(N824="základní",J824,0)</f>
        <v>21600</v>
      </c>
      <c r="BF824" s="190">
        <f>IF(N824="snížená",J824,0)</f>
        <v>0</v>
      </c>
      <c r="BG824" s="190">
        <f>IF(N824="zákl. přenesená",J824,0)</f>
        <v>0</v>
      </c>
      <c r="BH824" s="190">
        <f>IF(N824="sníž. přenesená",J824,0)</f>
        <v>0</v>
      </c>
      <c r="BI824" s="190">
        <f>IF(N824="nulová",J824,0)</f>
        <v>0</v>
      </c>
      <c r="BJ824" s="14" t="s">
        <v>82</v>
      </c>
      <c r="BK824" s="190">
        <f>ROUND(I824*H824,2)</f>
        <v>21600</v>
      </c>
      <c r="BL824" s="14" t="s">
        <v>264</v>
      </c>
      <c r="BM824" s="189" t="s">
        <v>1473</v>
      </c>
    </row>
    <row r="825" spans="1:65" s="2" customFormat="1">
      <c r="A825" s="28"/>
      <c r="B825" s="29"/>
      <c r="C825" s="30"/>
      <c r="D825" s="191" t="s">
        <v>135</v>
      </c>
      <c r="E825" s="30"/>
      <c r="F825" s="192" t="s">
        <v>1472</v>
      </c>
      <c r="G825" s="30"/>
      <c r="H825" s="30"/>
      <c r="I825" s="30"/>
      <c r="J825" s="30"/>
      <c r="K825" s="30"/>
      <c r="L825" s="33"/>
      <c r="M825" s="193"/>
      <c r="N825" s="194"/>
      <c r="O825" s="65"/>
      <c r="P825" s="65"/>
      <c r="Q825" s="65"/>
      <c r="R825" s="65"/>
      <c r="S825" s="65"/>
      <c r="T825" s="66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T825" s="14" t="s">
        <v>135</v>
      </c>
      <c r="AU825" s="14" t="s">
        <v>84</v>
      </c>
    </row>
    <row r="826" spans="1:65" s="2" customFormat="1" ht="16.5" customHeight="1">
      <c r="A826" s="28"/>
      <c r="B826" s="29"/>
      <c r="C826" s="196" t="s">
        <v>1474</v>
      </c>
      <c r="D826" s="196" t="s">
        <v>1347</v>
      </c>
      <c r="E826" s="197" t="s">
        <v>1475</v>
      </c>
      <c r="F826" s="198" t="s">
        <v>1476</v>
      </c>
      <c r="G826" s="199" t="s">
        <v>147</v>
      </c>
      <c r="H826" s="200">
        <v>1</v>
      </c>
      <c r="I826" s="201">
        <v>21600</v>
      </c>
      <c r="J826" s="201">
        <f>ROUND(I826*H826,2)</f>
        <v>21600</v>
      </c>
      <c r="K826" s="198" t="s">
        <v>132</v>
      </c>
      <c r="L826" s="202"/>
      <c r="M826" s="203" t="s">
        <v>1</v>
      </c>
      <c r="N826" s="204" t="s">
        <v>39</v>
      </c>
      <c r="O826" s="187">
        <v>0</v>
      </c>
      <c r="P826" s="187">
        <f>O826*H826</f>
        <v>0</v>
      </c>
      <c r="Q826" s="187">
        <v>1.4999999999999999E-2</v>
      </c>
      <c r="R826" s="187">
        <f>Q826*H826</f>
        <v>1.4999999999999999E-2</v>
      </c>
      <c r="S826" s="187">
        <v>0</v>
      </c>
      <c r="T826" s="188">
        <f>S826*H826</f>
        <v>0</v>
      </c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R826" s="189" t="s">
        <v>1333</v>
      </c>
      <c r="AT826" s="189" t="s">
        <v>1347</v>
      </c>
      <c r="AU826" s="189" t="s">
        <v>84</v>
      </c>
      <c r="AY826" s="14" t="s">
        <v>125</v>
      </c>
      <c r="BE826" s="190">
        <f>IF(N826="základní",J826,0)</f>
        <v>21600</v>
      </c>
      <c r="BF826" s="190">
        <f>IF(N826="snížená",J826,0)</f>
        <v>0</v>
      </c>
      <c r="BG826" s="190">
        <f>IF(N826="zákl. přenesená",J826,0)</f>
        <v>0</v>
      </c>
      <c r="BH826" s="190">
        <f>IF(N826="sníž. přenesená",J826,0)</f>
        <v>0</v>
      </c>
      <c r="BI826" s="190">
        <f>IF(N826="nulová",J826,0)</f>
        <v>0</v>
      </c>
      <c r="BJ826" s="14" t="s">
        <v>82</v>
      </c>
      <c r="BK826" s="190">
        <f>ROUND(I826*H826,2)</f>
        <v>21600</v>
      </c>
      <c r="BL826" s="14" t="s">
        <v>264</v>
      </c>
      <c r="BM826" s="189" t="s">
        <v>1477</v>
      </c>
    </row>
    <row r="827" spans="1:65" s="2" customFormat="1">
      <c r="A827" s="28"/>
      <c r="B827" s="29"/>
      <c r="C827" s="30"/>
      <c r="D827" s="191" t="s">
        <v>135</v>
      </c>
      <c r="E827" s="30"/>
      <c r="F827" s="192" t="s">
        <v>1476</v>
      </c>
      <c r="G827" s="30"/>
      <c r="H827" s="30"/>
      <c r="I827" s="30"/>
      <c r="J827" s="30"/>
      <c r="K827" s="30"/>
      <c r="L827" s="33"/>
      <c r="M827" s="193"/>
      <c r="N827" s="194"/>
      <c r="O827" s="65"/>
      <c r="P827" s="65"/>
      <c r="Q827" s="65"/>
      <c r="R827" s="65"/>
      <c r="S827" s="65"/>
      <c r="T827" s="66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T827" s="14" t="s">
        <v>135</v>
      </c>
      <c r="AU827" s="14" t="s">
        <v>84</v>
      </c>
    </row>
    <row r="828" spans="1:65" s="2" customFormat="1" ht="16.5" customHeight="1">
      <c r="A828" s="28"/>
      <c r="B828" s="29"/>
      <c r="C828" s="196" t="s">
        <v>730</v>
      </c>
      <c r="D828" s="196" t="s">
        <v>1347</v>
      </c>
      <c r="E828" s="197" t="s">
        <v>1478</v>
      </c>
      <c r="F828" s="198" t="s">
        <v>1479</v>
      </c>
      <c r="G828" s="199" t="s">
        <v>147</v>
      </c>
      <c r="H828" s="200">
        <v>1</v>
      </c>
      <c r="I828" s="201">
        <v>18200</v>
      </c>
      <c r="J828" s="201">
        <f>ROUND(I828*H828,2)</f>
        <v>18200</v>
      </c>
      <c r="K828" s="198" t="s">
        <v>132</v>
      </c>
      <c r="L828" s="202"/>
      <c r="M828" s="203" t="s">
        <v>1</v>
      </c>
      <c r="N828" s="204" t="s">
        <v>39</v>
      </c>
      <c r="O828" s="187">
        <v>0</v>
      </c>
      <c r="P828" s="187">
        <f>O828*H828</f>
        <v>0</v>
      </c>
      <c r="Q828" s="187">
        <v>1.4999999999999999E-2</v>
      </c>
      <c r="R828" s="187">
        <f>Q828*H828</f>
        <v>1.4999999999999999E-2</v>
      </c>
      <c r="S828" s="187">
        <v>0</v>
      </c>
      <c r="T828" s="188">
        <f>S828*H828</f>
        <v>0</v>
      </c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R828" s="189" t="s">
        <v>1333</v>
      </c>
      <c r="AT828" s="189" t="s">
        <v>1347</v>
      </c>
      <c r="AU828" s="189" t="s">
        <v>84</v>
      </c>
      <c r="AY828" s="14" t="s">
        <v>125</v>
      </c>
      <c r="BE828" s="190">
        <f>IF(N828="základní",J828,0)</f>
        <v>18200</v>
      </c>
      <c r="BF828" s="190">
        <f>IF(N828="snížená",J828,0)</f>
        <v>0</v>
      </c>
      <c r="BG828" s="190">
        <f>IF(N828="zákl. přenesená",J828,0)</f>
        <v>0</v>
      </c>
      <c r="BH828" s="190">
        <f>IF(N828="sníž. přenesená",J828,0)</f>
        <v>0</v>
      </c>
      <c r="BI828" s="190">
        <f>IF(N828="nulová",J828,0)</f>
        <v>0</v>
      </c>
      <c r="BJ828" s="14" t="s">
        <v>82</v>
      </c>
      <c r="BK828" s="190">
        <f>ROUND(I828*H828,2)</f>
        <v>18200</v>
      </c>
      <c r="BL828" s="14" t="s">
        <v>264</v>
      </c>
      <c r="BM828" s="189" t="s">
        <v>1480</v>
      </c>
    </row>
    <row r="829" spans="1:65" s="2" customFormat="1">
      <c r="A829" s="28"/>
      <c r="B829" s="29"/>
      <c r="C829" s="30"/>
      <c r="D829" s="191" t="s">
        <v>135</v>
      </c>
      <c r="E829" s="30"/>
      <c r="F829" s="192" t="s">
        <v>1479</v>
      </c>
      <c r="G829" s="30"/>
      <c r="H829" s="30"/>
      <c r="I829" s="30"/>
      <c r="J829" s="30"/>
      <c r="K829" s="30"/>
      <c r="L829" s="33"/>
      <c r="M829" s="193"/>
      <c r="N829" s="194"/>
      <c r="O829" s="65"/>
      <c r="P829" s="65"/>
      <c r="Q829" s="65"/>
      <c r="R829" s="65"/>
      <c r="S829" s="65"/>
      <c r="T829" s="66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T829" s="14" t="s">
        <v>135</v>
      </c>
      <c r="AU829" s="14" t="s">
        <v>84</v>
      </c>
    </row>
    <row r="830" spans="1:65" s="2" customFormat="1" ht="16.5" customHeight="1">
      <c r="A830" s="28"/>
      <c r="B830" s="29"/>
      <c r="C830" s="196" t="s">
        <v>1481</v>
      </c>
      <c r="D830" s="196" t="s">
        <v>1347</v>
      </c>
      <c r="E830" s="197" t="s">
        <v>1482</v>
      </c>
      <c r="F830" s="198" t="s">
        <v>1483</v>
      </c>
      <c r="G830" s="199" t="s">
        <v>147</v>
      </c>
      <c r="H830" s="200">
        <v>1</v>
      </c>
      <c r="I830" s="201">
        <v>18200</v>
      </c>
      <c r="J830" s="201">
        <f>ROUND(I830*H830,2)</f>
        <v>18200</v>
      </c>
      <c r="K830" s="198" t="s">
        <v>132</v>
      </c>
      <c r="L830" s="202"/>
      <c r="M830" s="203" t="s">
        <v>1</v>
      </c>
      <c r="N830" s="204" t="s">
        <v>39</v>
      </c>
      <c r="O830" s="187">
        <v>0</v>
      </c>
      <c r="P830" s="187">
        <f>O830*H830</f>
        <v>0</v>
      </c>
      <c r="Q830" s="187">
        <v>1.4999999999999999E-2</v>
      </c>
      <c r="R830" s="187">
        <f>Q830*H830</f>
        <v>1.4999999999999999E-2</v>
      </c>
      <c r="S830" s="187">
        <v>0</v>
      </c>
      <c r="T830" s="188">
        <f>S830*H830</f>
        <v>0</v>
      </c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R830" s="189" t="s">
        <v>1333</v>
      </c>
      <c r="AT830" s="189" t="s">
        <v>1347</v>
      </c>
      <c r="AU830" s="189" t="s">
        <v>84</v>
      </c>
      <c r="AY830" s="14" t="s">
        <v>125</v>
      </c>
      <c r="BE830" s="190">
        <f>IF(N830="základní",J830,0)</f>
        <v>18200</v>
      </c>
      <c r="BF830" s="190">
        <f>IF(N830="snížená",J830,0)</f>
        <v>0</v>
      </c>
      <c r="BG830" s="190">
        <f>IF(N830="zákl. přenesená",J830,0)</f>
        <v>0</v>
      </c>
      <c r="BH830" s="190">
        <f>IF(N830="sníž. přenesená",J830,0)</f>
        <v>0</v>
      </c>
      <c r="BI830" s="190">
        <f>IF(N830="nulová",J830,0)</f>
        <v>0</v>
      </c>
      <c r="BJ830" s="14" t="s">
        <v>82</v>
      </c>
      <c r="BK830" s="190">
        <f>ROUND(I830*H830,2)</f>
        <v>18200</v>
      </c>
      <c r="BL830" s="14" t="s">
        <v>264</v>
      </c>
      <c r="BM830" s="189" t="s">
        <v>1484</v>
      </c>
    </row>
    <row r="831" spans="1:65" s="2" customFormat="1">
      <c r="A831" s="28"/>
      <c r="B831" s="29"/>
      <c r="C831" s="30"/>
      <c r="D831" s="191" t="s">
        <v>135</v>
      </c>
      <c r="E831" s="30"/>
      <c r="F831" s="192" t="s">
        <v>1483</v>
      </c>
      <c r="G831" s="30"/>
      <c r="H831" s="30"/>
      <c r="I831" s="30"/>
      <c r="J831" s="30"/>
      <c r="K831" s="30"/>
      <c r="L831" s="33"/>
      <c r="M831" s="193"/>
      <c r="N831" s="194"/>
      <c r="O831" s="65"/>
      <c r="P831" s="65"/>
      <c r="Q831" s="65"/>
      <c r="R831" s="65"/>
      <c r="S831" s="65"/>
      <c r="T831" s="66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T831" s="14" t="s">
        <v>135</v>
      </c>
      <c r="AU831" s="14" t="s">
        <v>84</v>
      </c>
    </row>
    <row r="832" spans="1:65" s="2" customFormat="1" ht="16.5" customHeight="1">
      <c r="A832" s="28"/>
      <c r="B832" s="29"/>
      <c r="C832" s="196" t="s">
        <v>735</v>
      </c>
      <c r="D832" s="196" t="s">
        <v>1347</v>
      </c>
      <c r="E832" s="197" t="s">
        <v>1485</v>
      </c>
      <c r="F832" s="198" t="s">
        <v>1486</v>
      </c>
      <c r="G832" s="199" t="s">
        <v>147</v>
      </c>
      <c r="H832" s="200">
        <v>1</v>
      </c>
      <c r="I832" s="201">
        <v>13500</v>
      </c>
      <c r="J832" s="201">
        <f>ROUND(I832*H832,2)</f>
        <v>13500</v>
      </c>
      <c r="K832" s="198" t="s">
        <v>132</v>
      </c>
      <c r="L832" s="202"/>
      <c r="M832" s="203" t="s">
        <v>1</v>
      </c>
      <c r="N832" s="204" t="s">
        <v>39</v>
      </c>
      <c r="O832" s="187">
        <v>0</v>
      </c>
      <c r="P832" s="187">
        <f>O832*H832</f>
        <v>0</v>
      </c>
      <c r="Q832" s="187">
        <v>1.9E-2</v>
      </c>
      <c r="R832" s="187">
        <f>Q832*H832</f>
        <v>1.9E-2</v>
      </c>
      <c r="S832" s="187">
        <v>0</v>
      </c>
      <c r="T832" s="188">
        <f>S832*H832</f>
        <v>0</v>
      </c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R832" s="189" t="s">
        <v>1333</v>
      </c>
      <c r="AT832" s="189" t="s">
        <v>1347</v>
      </c>
      <c r="AU832" s="189" t="s">
        <v>84</v>
      </c>
      <c r="AY832" s="14" t="s">
        <v>125</v>
      </c>
      <c r="BE832" s="190">
        <f>IF(N832="základní",J832,0)</f>
        <v>13500</v>
      </c>
      <c r="BF832" s="190">
        <f>IF(N832="snížená",J832,0)</f>
        <v>0</v>
      </c>
      <c r="BG832" s="190">
        <f>IF(N832="zákl. přenesená",J832,0)</f>
        <v>0</v>
      </c>
      <c r="BH832" s="190">
        <f>IF(N832="sníž. přenesená",J832,0)</f>
        <v>0</v>
      </c>
      <c r="BI832" s="190">
        <f>IF(N832="nulová",J832,0)</f>
        <v>0</v>
      </c>
      <c r="BJ832" s="14" t="s">
        <v>82</v>
      </c>
      <c r="BK832" s="190">
        <f>ROUND(I832*H832,2)</f>
        <v>13500</v>
      </c>
      <c r="BL832" s="14" t="s">
        <v>264</v>
      </c>
      <c r="BM832" s="189" t="s">
        <v>1487</v>
      </c>
    </row>
    <row r="833" spans="1:65" s="2" customFormat="1">
      <c r="A833" s="28"/>
      <c r="B833" s="29"/>
      <c r="C833" s="30"/>
      <c r="D833" s="191" t="s">
        <v>135</v>
      </c>
      <c r="E833" s="30"/>
      <c r="F833" s="192" t="s">
        <v>1486</v>
      </c>
      <c r="G833" s="30"/>
      <c r="H833" s="30"/>
      <c r="I833" s="30"/>
      <c r="J833" s="30"/>
      <c r="K833" s="30"/>
      <c r="L833" s="33"/>
      <c r="M833" s="193"/>
      <c r="N833" s="194"/>
      <c r="O833" s="65"/>
      <c r="P833" s="65"/>
      <c r="Q833" s="65"/>
      <c r="R833" s="65"/>
      <c r="S833" s="65"/>
      <c r="T833" s="66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T833" s="14" t="s">
        <v>135</v>
      </c>
      <c r="AU833" s="14" t="s">
        <v>84</v>
      </c>
    </row>
    <row r="834" spans="1:65" s="2" customFormat="1" ht="16.5" customHeight="1">
      <c r="A834" s="28"/>
      <c r="B834" s="29"/>
      <c r="C834" s="196" t="s">
        <v>1488</v>
      </c>
      <c r="D834" s="196" t="s">
        <v>1347</v>
      </c>
      <c r="E834" s="197" t="s">
        <v>1489</v>
      </c>
      <c r="F834" s="198" t="s">
        <v>1490</v>
      </c>
      <c r="G834" s="199" t="s">
        <v>147</v>
      </c>
      <c r="H834" s="200">
        <v>1</v>
      </c>
      <c r="I834" s="201">
        <v>13500</v>
      </c>
      <c r="J834" s="201">
        <f>ROUND(I834*H834,2)</f>
        <v>13500</v>
      </c>
      <c r="K834" s="198" t="s">
        <v>132</v>
      </c>
      <c r="L834" s="202"/>
      <c r="M834" s="203" t="s">
        <v>1</v>
      </c>
      <c r="N834" s="204" t="s">
        <v>39</v>
      </c>
      <c r="O834" s="187">
        <v>0</v>
      </c>
      <c r="P834" s="187">
        <f>O834*H834</f>
        <v>0</v>
      </c>
      <c r="Q834" s="187">
        <v>1.4E-2</v>
      </c>
      <c r="R834" s="187">
        <f>Q834*H834</f>
        <v>1.4E-2</v>
      </c>
      <c r="S834" s="187">
        <v>0</v>
      </c>
      <c r="T834" s="188">
        <f>S834*H834</f>
        <v>0</v>
      </c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R834" s="189" t="s">
        <v>1333</v>
      </c>
      <c r="AT834" s="189" t="s">
        <v>1347</v>
      </c>
      <c r="AU834" s="189" t="s">
        <v>84</v>
      </c>
      <c r="AY834" s="14" t="s">
        <v>125</v>
      </c>
      <c r="BE834" s="190">
        <f>IF(N834="základní",J834,0)</f>
        <v>13500</v>
      </c>
      <c r="BF834" s="190">
        <f>IF(N834="snížená",J834,0)</f>
        <v>0</v>
      </c>
      <c r="BG834" s="190">
        <f>IF(N834="zákl. přenesená",J834,0)</f>
        <v>0</v>
      </c>
      <c r="BH834" s="190">
        <f>IF(N834="sníž. přenesená",J834,0)</f>
        <v>0</v>
      </c>
      <c r="BI834" s="190">
        <f>IF(N834="nulová",J834,0)</f>
        <v>0</v>
      </c>
      <c r="BJ834" s="14" t="s">
        <v>82</v>
      </c>
      <c r="BK834" s="190">
        <f>ROUND(I834*H834,2)</f>
        <v>13500</v>
      </c>
      <c r="BL834" s="14" t="s">
        <v>264</v>
      </c>
      <c r="BM834" s="189" t="s">
        <v>1491</v>
      </c>
    </row>
    <row r="835" spans="1:65" s="2" customFormat="1">
      <c r="A835" s="28"/>
      <c r="B835" s="29"/>
      <c r="C835" s="30"/>
      <c r="D835" s="191" t="s">
        <v>135</v>
      </c>
      <c r="E835" s="30"/>
      <c r="F835" s="192" t="s">
        <v>1490</v>
      </c>
      <c r="G835" s="30"/>
      <c r="H835" s="30"/>
      <c r="I835" s="30"/>
      <c r="J835" s="30"/>
      <c r="K835" s="30"/>
      <c r="L835" s="33"/>
      <c r="M835" s="193"/>
      <c r="N835" s="194"/>
      <c r="O835" s="65"/>
      <c r="P835" s="65"/>
      <c r="Q835" s="65"/>
      <c r="R835" s="65"/>
      <c r="S835" s="65"/>
      <c r="T835" s="66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T835" s="14" t="s">
        <v>135</v>
      </c>
      <c r="AU835" s="14" t="s">
        <v>84</v>
      </c>
    </row>
    <row r="836" spans="1:65" s="2" customFormat="1" ht="16.5" customHeight="1">
      <c r="A836" s="28"/>
      <c r="B836" s="29"/>
      <c r="C836" s="196" t="s">
        <v>739</v>
      </c>
      <c r="D836" s="196" t="s">
        <v>1347</v>
      </c>
      <c r="E836" s="197" t="s">
        <v>1492</v>
      </c>
      <c r="F836" s="198" t="s">
        <v>1493</v>
      </c>
      <c r="G836" s="199" t="s">
        <v>147</v>
      </c>
      <c r="H836" s="200">
        <v>1</v>
      </c>
      <c r="I836" s="201">
        <v>13500</v>
      </c>
      <c r="J836" s="201">
        <f>ROUND(I836*H836,2)</f>
        <v>13500</v>
      </c>
      <c r="K836" s="198" t="s">
        <v>1</v>
      </c>
      <c r="L836" s="202"/>
      <c r="M836" s="203" t="s">
        <v>1</v>
      </c>
      <c r="N836" s="204" t="s">
        <v>39</v>
      </c>
      <c r="O836" s="187">
        <v>0</v>
      </c>
      <c r="P836" s="187">
        <f>O836*H836</f>
        <v>0</v>
      </c>
      <c r="Q836" s="187">
        <v>0</v>
      </c>
      <c r="R836" s="187">
        <f>Q836*H836</f>
        <v>0</v>
      </c>
      <c r="S836" s="187">
        <v>0</v>
      </c>
      <c r="T836" s="188">
        <f>S836*H836</f>
        <v>0</v>
      </c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R836" s="189" t="s">
        <v>1333</v>
      </c>
      <c r="AT836" s="189" t="s">
        <v>1347</v>
      </c>
      <c r="AU836" s="189" t="s">
        <v>84</v>
      </c>
      <c r="AY836" s="14" t="s">
        <v>125</v>
      </c>
      <c r="BE836" s="190">
        <f>IF(N836="základní",J836,0)</f>
        <v>13500</v>
      </c>
      <c r="BF836" s="190">
        <f>IF(N836="snížená",J836,0)</f>
        <v>0</v>
      </c>
      <c r="BG836" s="190">
        <f>IF(N836="zákl. přenesená",J836,0)</f>
        <v>0</v>
      </c>
      <c r="BH836" s="190">
        <f>IF(N836="sníž. přenesená",J836,0)</f>
        <v>0</v>
      </c>
      <c r="BI836" s="190">
        <f>IF(N836="nulová",J836,0)</f>
        <v>0</v>
      </c>
      <c r="BJ836" s="14" t="s">
        <v>82</v>
      </c>
      <c r="BK836" s="190">
        <f>ROUND(I836*H836,2)</f>
        <v>13500</v>
      </c>
      <c r="BL836" s="14" t="s">
        <v>264</v>
      </c>
      <c r="BM836" s="189" t="s">
        <v>1494</v>
      </c>
    </row>
    <row r="837" spans="1:65" s="2" customFormat="1">
      <c r="A837" s="28"/>
      <c r="B837" s="29"/>
      <c r="C837" s="30"/>
      <c r="D837" s="191" t="s">
        <v>135</v>
      </c>
      <c r="E837" s="30"/>
      <c r="F837" s="192" t="s">
        <v>1493</v>
      </c>
      <c r="G837" s="30"/>
      <c r="H837" s="30"/>
      <c r="I837" s="30"/>
      <c r="J837" s="30"/>
      <c r="K837" s="30"/>
      <c r="L837" s="33"/>
      <c r="M837" s="193"/>
      <c r="N837" s="194"/>
      <c r="O837" s="65"/>
      <c r="P837" s="65"/>
      <c r="Q837" s="65"/>
      <c r="R837" s="65"/>
      <c r="S837" s="65"/>
      <c r="T837" s="66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T837" s="14" t="s">
        <v>135</v>
      </c>
      <c r="AU837" s="14" t="s">
        <v>84</v>
      </c>
    </row>
    <row r="838" spans="1:65" s="2" customFormat="1" ht="16.5" customHeight="1">
      <c r="A838" s="28"/>
      <c r="B838" s="29"/>
      <c r="C838" s="196" t="s">
        <v>1495</v>
      </c>
      <c r="D838" s="196" t="s">
        <v>1347</v>
      </c>
      <c r="E838" s="197" t="s">
        <v>1496</v>
      </c>
      <c r="F838" s="198" t="s">
        <v>1497</v>
      </c>
      <c r="G838" s="199" t="s">
        <v>147</v>
      </c>
      <c r="H838" s="200">
        <v>1</v>
      </c>
      <c r="I838" s="201">
        <v>13500</v>
      </c>
      <c r="J838" s="201">
        <f>ROUND(I838*H838,2)</f>
        <v>13500</v>
      </c>
      <c r="K838" s="198" t="s">
        <v>1</v>
      </c>
      <c r="L838" s="202"/>
      <c r="M838" s="203" t="s">
        <v>1</v>
      </c>
      <c r="N838" s="204" t="s">
        <v>39</v>
      </c>
      <c r="O838" s="187">
        <v>0</v>
      </c>
      <c r="P838" s="187">
        <f>O838*H838</f>
        <v>0</v>
      </c>
      <c r="Q838" s="187">
        <v>0</v>
      </c>
      <c r="R838" s="187">
        <f>Q838*H838</f>
        <v>0</v>
      </c>
      <c r="S838" s="187">
        <v>0</v>
      </c>
      <c r="T838" s="188">
        <f>S838*H838</f>
        <v>0</v>
      </c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R838" s="189" t="s">
        <v>1333</v>
      </c>
      <c r="AT838" s="189" t="s">
        <v>1347</v>
      </c>
      <c r="AU838" s="189" t="s">
        <v>84</v>
      </c>
      <c r="AY838" s="14" t="s">
        <v>125</v>
      </c>
      <c r="BE838" s="190">
        <f>IF(N838="základní",J838,0)</f>
        <v>13500</v>
      </c>
      <c r="BF838" s="190">
        <f>IF(N838="snížená",J838,0)</f>
        <v>0</v>
      </c>
      <c r="BG838" s="190">
        <f>IF(N838="zákl. přenesená",J838,0)</f>
        <v>0</v>
      </c>
      <c r="BH838" s="190">
        <f>IF(N838="sníž. přenesená",J838,0)</f>
        <v>0</v>
      </c>
      <c r="BI838" s="190">
        <f>IF(N838="nulová",J838,0)</f>
        <v>0</v>
      </c>
      <c r="BJ838" s="14" t="s">
        <v>82</v>
      </c>
      <c r="BK838" s="190">
        <f>ROUND(I838*H838,2)</f>
        <v>13500</v>
      </c>
      <c r="BL838" s="14" t="s">
        <v>264</v>
      </c>
      <c r="BM838" s="189" t="s">
        <v>1498</v>
      </c>
    </row>
    <row r="839" spans="1:65" s="2" customFormat="1">
      <c r="A839" s="28"/>
      <c r="B839" s="29"/>
      <c r="C839" s="30"/>
      <c r="D839" s="191" t="s">
        <v>135</v>
      </c>
      <c r="E839" s="30"/>
      <c r="F839" s="192" t="s">
        <v>1497</v>
      </c>
      <c r="G839" s="30"/>
      <c r="H839" s="30"/>
      <c r="I839" s="30"/>
      <c r="J839" s="30"/>
      <c r="K839" s="30"/>
      <c r="L839" s="33"/>
      <c r="M839" s="193"/>
      <c r="N839" s="194"/>
      <c r="O839" s="65"/>
      <c r="P839" s="65"/>
      <c r="Q839" s="65"/>
      <c r="R839" s="65"/>
      <c r="S839" s="65"/>
      <c r="T839" s="66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T839" s="14" t="s">
        <v>135</v>
      </c>
      <c r="AU839" s="14" t="s">
        <v>84</v>
      </c>
    </row>
    <row r="840" spans="1:65" s="12" customFormat="1" ht="25.95" customHeight="1">
      <c r="B840" s="164"/>
      <c r="C840" s="165"/>
      <c r="D840" s="166" t="s">
        <v>73</v>
      </c>
      <c r="E840" s="167" t="s">
        <v>1499</v>
      </c>
      <c r="F840" s="167" t="s">
        <v>1500</v>
      </c>
      <c r="G840" s="165"/>
      <c r="H840" s="165"/>
      <c r="I840" s="165"/>
      <c r="J840" s="168">
        <f>BK840</f>
        <v>10415</v>
      </c>
      <c r="K840" s="165"/>
      <c r="L840" s="169"/>
      <c r="M840" s="170"/>
      <c r="N840" s="171"/>
      <c r="O840" s="171"/>
      <c r="P840" s="172">
        <f>P841</f>
        <v>0</v>
      </c>
      <c r="Q840" s="171"/>
      <c r="R840" s="172">
        <f>R841</f>
        <v>0</v>
      </c>
      <c r="S840" s="171"/>
      <c r="T840" s="173">
        <f>T841</f>
        <v>0</v>
      </c>
      <c r="AR840" s="174" t="s">
        <v>82</v>
      </c>
      <c r="AT840" s="175" t="s">
        <v>73</v>
      </c>
      <c r="AU840" s="175" t="s">
        <v>74</v>
      </c>
      <c r="AY840" s="174" t="s">
        <v>125</v>
      </c>
      <c r="BK840" s="176">
        <f>BK841</f>
        <v>10415</v>
      </c>
    </row>
    <row r="841" spans="1:65" s="12" customFormat="1" ht="22.8" customHeight="1">
      <c r="B841" s="164"/>
      <c r="C841" s="165"/>
      <c r="D841" s="166" t="s">
        <v>73</v>
      </c>
      <c r="E841" s="177" t="s">
        <v>1501</v>
      </c>
      <c r="F841" s="177" t="s">
        <v>1502</v>
      </c>
      <c r="G841" s="165"/>
      <c r="H841" s="165"/>
      <c r="I841" s="165"/>
      <c r="J841" s="178">
        <f>BK841</f>
        <v>10415</v>
      </c>
      <c r="K841" s="165"/>
      <c r="L841" s="169"/>
      <c r="M841" s="170"/>
      <c r="N841" s="171"/>
      <c r="O841" s="171"/>
      <c r="P841" s="172">
        <f>SUM(P842:P853)</f>
        <v>0</v>
      </c>
      <c r="Q841" s="171"/>
      <c r="R841" s="172">
        <f>SUM(R842:R853)</f>
        <v>0</v>
      </c>
      <c r="S841" s="171"/>
      <c r="T841" s="173">
        <f>SUM(T842:T853)</f>
        <v>0</v>
      </c>
      <c r="AR841" s="174" t="s">
        <v>82</v>
      </c>
      <c r="AT841" s="175" t="s">
        <v>73</v>
      </c>
      <c r="AU841" s="175" t="s">
        <v>82</v>
      </c>
      <c r="AY841" s="174" t="s">
        <v>125</v>
      </c>
      <c r="BK841" s="176">
        <f>SUM(BK842:BK853)</f>
        <v>10415</v>
      </c>
    </row>
    <row r="842" spans="1:65" s="2" customFormat="1" ht="21.75" customHeight="1">
      <c r="A842" s="28"/>
      <c r="B842" s="29"/>
      <c r="C842" s="179" t="s">
        <v>745</v>
      </c>
      <c r="D842" s="179" t="s">
        <v>128</v>
      </c>
      <c r="E842" s="180" t="s">
        <v>1503</v>
      </c>
      <c r="F842" s="181" t="s">
        <v>1504</v>
      </c>
      <c r="G842" s="182" t="s">
        <v>147</v>
      </c>
      <c r="H842" s="183">
        <v>1</v>
      </c>
      <c r="I842" s="184">
        <v>525</v>
      </c>
      <c r="J842" s="184">
        <f>ROUND(I842*H842,2)</f>
        <v>525</v>
      </c>
      <c r="K842" s="181" t="s">
        <v>132</v>
      </c>
      <c r="L842" s="33"/>
      <c r="M842" s="185" t="s">
        <v>1</v>
      </c>
      <c r="N842" s="186" t="s">
        <v>39</v>
      </c>
      <c r="O842" s="187">
        <v>0</v>
      </c>
      <c r="P842" s="187">
        <f>O842*H842</f>
        <v>0</v>
      </c>
      <c r="Q842" s="187">
        <v>0</v>
      </c>
      <c r="R842" s="187">
        <f>Q842*H842</f>
        <v>0</v>
      </c>
      <c r="S842" s="187">
        <v>0</v>
      </c>
      <c r="T842" s="188">
        <f>S842*H842</f>
        <v>0</v>
      </c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R842" s="189" t="s">
        <v>133</v>
      </c>
      <c r="AT842" s="189" t="s">
        <v>128</v>
      </c>
      <c r="AU842" s="189" t="s">
        <v>84</v>
      </c>
      <c r="AY842" s="14" t="s">
        <v>125</v>
      </c>
      <c r="BE842" s="190">
        <f>IF(N842="základní",J842,0)</f>
        <v>525</v>
      </c>
      <c r="BF842" s="190">
        <f>IF(N842="snížená",J842,0)</f>
        <v>0</v>
      </c>
      <c r="BG842" s="190">
        <f>IF(N842="zákl. přenesená",J842,0)</f>
        <v>0</v>
      </c>
      <c r="BH842" s="190">
        <f>IF(N842="sníž. přenesená",J842,0)</f>
        <v>0</v>
      </c>
      <c r="BI842" s="190">
        <f>IF(N842="nulová",J842,0)</f>
        <v>0</v>
      </c>
      <c r="BJ842" s="14" t="s">
        <v>82</v>
      </c>
      <c r="BK842" s="190">
        <f>ROUND(I842*H842,2)</f>
        <v>525</v>
      </c>
      <c r="BL842" s="14" t="s">
        <v>133</v>
      </c>
      <c r="BM842" s="189" t="s">
        <v>1505</v>
      </c>
    </row>
    <row r="843" spans="1:65" s="2" customFormat="1">
      <c r="A843" s="28"/>
      <c r="B843" s="29"/>
      <c r="C843" s="30"/>
      <c r="D843" s="191" t="s">
        <v>135</v>
      </c>
      <c r="E843" s="30"/>
      <c r="F843" s="192" t="s">
        <v>1504</v>
      </c>
      <c r="G843" s="30"/>
      <c r="H843" s="30"/>
      <c r="I843" s="30"/>
      <c r="J843" s="30"/>
      <c r="K843" s="30"/>
      <c r="L843" s="33"/>
      <c r="M843" s="193"/>
      <c r="N843" s="194"/>
      <c r="O843" s="65"/>
      <c r="P843" s="65"/>
      <c r="Q843" s="65"/>
      <c r="R843" s="65"/>
      <c r="S843" s="65"/>
      <c r="T843" s="66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T843" s="14" t="s">
        <v>135</v>
      </c>
      <c r="AU843" s="14" t="s">
        <v>84</v>
      </c>
    </row>
    <row r="844" spans="1:65" s="2" customFormat="1" ht="16.5" customHeight="1">
      <c r="A844" s="28"/>
      <c r="B844" s="29"/>
      <c r="C844" s="179" t="s">
        <v>1506</v>
      </c>
      <c r="D844" s="179" t="s">
        <v>128</v>
      </c>
      <c r="E844" s="180" t="s">
        <v>1507</v>
      </c>
      <c r="F844" s="181" t="s">
        <v>1508</v>
      </c>
      <c r="G844" s="182" t="s">
        <v>147</v>
      </c>
      <c r="H844" s="183">
        <v>1</v>
      </c>
      <c r="I844" s="184">
        <v>700</v>
      </c>
      <c r="J844" s="184">
        <f>ROUND(I844*H844,2)</f>
        <v>700</v>
      </c>
      <c r="K844" s="181" t="s">
        <v>132</v>
      </c>
      <c r="L844" s="33"/>
      <c r="M844" s="185" t="s">
        <v>1</v>
      </c>
      <c r="N844" s="186" t="s">
        <v>39</v>
      </c>
      <c r="O844" s="187">
        <v>0</v>
      </c>
      <c r="P844" s="187">
        <f>O844*H844</f>
        <v>0</v>
      </c>
      <c r="Q844" s="187">
        <v>0</v>
      </c>
      <c r="R844" s="187">
        <f>Q844*H844</f>
        <v>0</v>
      </c>
      <c r="S844" s="187">
        <v>0</v>
      </c>
      <c r="T844" s="188">
        <f>S844*H844</f>
        <v>0</v>
      </c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R844" s="189" t="s">
        <v>133</v>
      </c>
      <c r="AT844" s="189" t="s">
        <v>128</v>
      </c>
      <c r="AU844" s="189" t="s">
        <v>84</v>
      </c>
      <c r="AY844" s="14" t="s">
        <v>125</v>
      </c>
      <c r="BE844" s="190">
        <f>IF(N844="základní",J844,0)</f>
        <v>700</v>
      </c>
      <c r="BF844" s="190">
        <f>IF(N844="snížená",J844,0)</f>
        <v>0</v>
      </c>
      <c r="BG844" s="190">
        <f>IF(N844="zákl. přenesená",J844,0)</f>
        <v>0</v>
      </c>
      <c r="BH844" s="190">
        <f>IF(N844="sníž. přenesená",J844,0)</f>
        <v>0</v>
      </c>
      <c r="BI844" s="190">
        <f>IF(N844="nulová",J844,0)</f>
        <v>0</v>
      </c>
      <c r="BJ844" s="14" t="s">
        <v>82</v>
      </c>
      <c r="BK844" s="190">
        <f>ROUND(I844*H844,2)</f>
        <v>700</v>
      </c>
      <c r="BL844" s="14" t="s">
        <v>133</v>
      </c>
      <c r="BM844" s="189" t="s">
        <v>1509</v>
      </c>
    </row>
    <row r="845" spans="1:65" s="2" customFormat="1">
      <c r="A845" s="28"/>
      <c r="B845" s="29"/>
      <c r="C845" s="30"/>
      <c r="D845" s="191" t="s">
        <v>135</v>
      </c>
      <c r="E845" s="30"/>
      <c r="F845" s="192" t="s">
        <v>1508</v>
      </c>
      <c r="G845" s="30"/>
      <c r="H845" s="30"/>
      <c r="I845" s="30"/>
      <c r="J845" s="30"/>
      <c r="K845" s="30"/>
      <c r="L845" s="33"/>
      <c r="M845" s="193"/>
      <c r="N845" s="194"/>
      <c r="O845" s="65"/>
      <c r="P845" s="65"/>
      <c r="Q845" s="65"/>
      <c r="R845" s="65"/>
      <c r="S845" s="65"/>
      <c r="T845" s="66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T845" s="14" t="s">
        <v>135</v>
      </c>
      <c r="AU845" s="14" t="s">
        <v>84</v>
      </c>
    </row>
    <row r="846" spans="1:65" s="2" customFormat="1" ht="16.5" customHeight="1">
      <c r="A846" s="28"/>
      <c r="B846" s="29"/>
      <c r="C846" s="179" t="s">
        <v>749</v>
      </c>
      <c r="D846" s="179" t="s">
        <v>128</v>
      </c>
      <c r="E846" s="180" t="s">
        <v>1510</v>
      </c>
      <c r="F846" s="181" t="s">
        <v>1511</v>
      </c>
      <c r="G846" s="182" t="s">
        <v>147</v>
      </c>
      <c r="H846" s="183">
        <v>1</v>
      </c>
      <c r="I846" s="184">
        <v>1310</v>
      </c>
      <c r="J846" s="184">
        <f>ROUND(I846*H846,2)</f>
        <v>1310</v>
      </c>
      <c r="K846" s="181" t="s">
        <v>132</v>
      </c>
      <c r="L846" s="33"/>
      <c r="M846" s="185" t="s">
        <v>1</v>
      </c>
      <c r="N846" s="186" t="s">
        <v>39</v>
      </c>
      <c r="O846" s="187">
        <v>0</v>
      </c>
      <c r="P846" s="187">
        <f>O846*H846</f>
        <v>0</v>
      </c>
      <c r="Q846" s="187">
        <v>0</v>
      </c>
      <c r="R846" s="187">
        <f>Q846*H846</f>
        <v>0</v>
      </c>
      <c r="S846" s="187">
        <v>0</v>
      </c>
      <c r="T846" s="188">
        <f>S846*H846</f>
        <v>0</v>
      </c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R846" s="189" t="s">
        <v>133</v>
      </c>
      <c r="AT846" s="189" t="s">
        <v>128</v>
      </c>
      <c r="AU846" s="189" t="s">
        <v>84</v>
      </c>
      <c r="AY846" s="14" t="s">
        <v>125</v>
      </c>
      <c r="BE846" s="190">
        <f>IF(N846="základní",J846,0)</f>
        <v>1310</v>
      </c>
      <c r="BF846" s="190">
        <f>IF(N846="snížená",J846,0)</f>
        <v>0</v>
      </c>
      <c r="BG846" s="190">
        <f>IF(N846="zákl. přenesená",J846,0)</f>
        <v>0</v>
      </c>
      <c r="BH846" s="190">
        <f>IF(N846="sníž. přenesená",J846,0)</f>
        <v>0</v>
      </c>
      <c r="BI846" s="190">
        <f>IF(N846="nulová",J846,0)</f>
        <v>0</v>
      </c>
      <c r="BJ846" s="14" t="s">
        <v>82</v>
      </c>
      <c r="BK846" s="190">
        <f>ROUND(I846*H846,2)</f>
        <v>1310</v>
      </c>
      <c r="BL846" s="14" t="s">
        <v>133</v>
      </c>
      <c r="BM846" s="189" t="s">
        <v>1512</v>
      </c>
    </row>
    <row r="847" spans="1:65" s="2" customFormat="1">
      <c r="A847" s="28"/>
      <c r="B847" s="29"/>
      <c r="C847" s="30"/>
      <c r="D847" s="191" t="s">
        <v>135</v>
      </c>
      <c r="E847" s="30"/>
      <c r="F847" s="192" t="s">
        <v>1511</v>
      </c>
      <c r="G847" s="30"/>
      <c r="H847" s="30"/>
      <c r="I847" s="30"/>
      <c r="J847" s="30"/>
      <c r="K847" s="30"/>
      <c r="L847" s="33"/>
      <c r="M847" s="193"/>
      <c r="N847" s="194"/>
      <c r="O847" s="65"/>
      <c r="P847" s="65"/>
      <c r="Q847" s="65"/>
      <c r="R847" s="65"/>
      <c r="S847" s="65"/>
      <c r="T847" s="66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T847" s="14" t="s">
        <v>135</v>
      </c>
      <c r="AU847" s="14" t="s">
        <v>84</v>
      </c>
    </row>
    <row r="848" spans="1:65" s="2" customFormat="1" ht="16.5" customHeight="1">
      <c r="A848" s="28"/>
      <c r="B848" s="29"/>
      <c r="C848" s="179" t="s">
        <v>1513</v>
      </c>
      <c r="D848" s="179" t="s">
        <v>128</v>
      </c>
      <c r="E848" s="180" t="s">
        <v>1514</v>
      </c>
      <c r="F848" s="181" t="s">
        <v>1515</v>
      </c>
      <c r="G848" s="182" t="s">
        <v>147</v>
      </c>
      <c r="H848" s="183">
        <v>1</v>
      </c>
      <c r="I848" s="184">
        <v>1750</v>
      </c>
      <c r="J848" s="184">
        <f>ROUND(I848*H848,2)</f>
        <v>1750</v>
      </c>
      <c r="K848" s="181" t="s">
        <v>132</v>
      </c>
      <c r="L848" s="33"/>
      <c r="M848" s="185" t="s">
        <v>1</v>
      </c>
      <c r="N848" s="186" t="s">
        <v>39</v>
      </c>
      <c r="O848" s="187">
        <v>0</v>
      </c>
      <c r="P848" s="187">
        <f>O848*H848</f>
        <v>0</v>
      </c>
      <c r="Q848" s="187">
        <v>0</v>
      </c>
      <c r="R848" s="187">
        <f>Q848*H848</f>
        <v>0</v>
      </c>
      <c r="S848" s="187">
        <v>0</v>
      </c>
      <c r="T848" s="188">
        <f>S848*H848</f>
        <v>0</v>
      </c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R848" s="189" t="s">
        <v>133</v>
      </c>
      <c r="AT848" s="189" t="s">
        <v>128</v>
      </c>
      <c r="AU848" s="189" t="s">
        <v>84</v>
      </c>
      <c r="AY848" s="14" t="s">
        <v>125</v>
      </c>
      <c r="BE848" s="190">
        <f>IF(N848="základní",J848,0)</f>
        <v>1750</v>
      </c>
      <c r="BF848" s="190">
        <f>IF(N848="snížená",J848,0)</f>
        <v>0</v>
      </c>
      <c r="BG848" s="190">
        <f>IF(N848="zákl. přenesená",J848,0)</f>
        <v>0</v>
      </c>
      <c r="BH848" s="190">
        <f>IF(N848="sníž. přenesená",J848,0)</f>
        <v>0</v>
      </c>
      <c r="BI848" s="190">
        <f>IF(N848="nulová",J848,0)</f>
        <v>0</v>
      </c>
      <c r="BJ848" s="14" t="s">
        <v>82</v>
      </c>
      <c r="BK848" s="190">
        <f>ROUND(I848*H848,2)</f>
        <v>1750</v>
      </c>
      <c r="BL848" s="14" t="s">
        <v>133</v>
      </c>
      <c r="BM848" s="189" t="s">
        <v>1516</v>
      </c>
    </row>
    <row r="849" spans="1:65" s="2" customFormat="1">
      <c r="A849" s="28"/>
      <c r="B849" s="29"/>
      <c r="C849" s="30"/>
      <c r="D849" s="191" t="s">
        <v>135</v>
      </c>
      <c r="E849" s="30"/>
      <c r="F849" s="192" t="s">
        <v>1515</v>
      </c>
      <c r="G849" s="30"/>
      <c r="H849" s="30"/>
      <c r="I849" s="30"/>
      <c r="J849" s="30"/>
      <c r="K849" s="30"/>
      <c r="L849" s="33"/>
      <c r="M849" s="193"/>
      <c r="N849" s="194"/>
      <c r="O849" s="65"/>
      <c r="P849" s="65"/>
      <c r="Q849" s="65"/>
      <c r="R849" s="65"/>
      <c r="S849" s="65"/>
      <c r="T849" s="66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T849" s="14" t="s">
        <v>135</v>
      </c>
      <c r="AU849" s="14" t="s">
        <v>84</v>
      </c>
    </row>
    <row r="850" spans="1:65" s="2" customFormat="1" ht="16.5" customHeight="1">
      <c r="A850" s="28"/>
      <c r="B850" s="29"/>
      <c r="C850" s="179" t="s">
        <v>754</v>
      </c>
      <c r="D850" s="179" t="s">
        <v>128</v>
      </c>
      <c r="E850" s="180" t="s">
        <v>1517</v>
      </c>
      <c r="F850" s="181" t="s">
        <v>1518</v>
      </c>
      <c r="G850" s="182" t="s">
        <v>147</v>
      </c>
      <c r="H850" s="183">
        <v>1</v>
      </c>
      <c r="I850" s="184">
        <v>2630</v>
      </c>
      <c r="J850" s="184">
        <f>ROUND(I850*H850,2)</f>
        <v>2630</v>
      </c>
      <c r="K850" s="181" t="s">
        <v>132</v>
      </c>
      <c r="L850" s="33"/>
      <c r="M850" s="185" t="s">
        <v>1</v>
      </c>
      <c r="N850" s="186" t="s">
        <v>39</v>
      </c>
      <c r="O850" s="187">
        <v>0</v>
      </c>
      <c r="P850" s="187">
        <f>O850*H850</f>
        <v>0</v>
      </c>
      <c r="Q850" s="187">
        <v>0</v>
      </c>
      <c r="R850" s="187">
        <f>Q850*H850</f>
        <v>0</v>
      </c>
      <c r="S850" s="187">
        <v>0</v>
      </c>
      <c r="T850" s="188">
        <f>S850*H850</f>
        <v>0</v>
      </c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R850" s="189" t="s">
        <v>133</v>
      </c>
      <c r="AT850" s="189" t="s">
        <v>128</v>
      </c>
      <c r="AU850" s="189" t="s">
        <v>84</v>
      </c>
      <c r="AY850" s="14" t="s">
        <v>125</v>
      </c>
      <c r="BE850" s="190">
        <f>IF(N850="základní",J850,0)</f>
        <v>2630</v>
      </c>
      <c r="BF850" s="190">
        <f>IF(N850="snížená",J850,0)</f>
        <v>0</v>
      </c>
      <c r="BG850" s="190">
        <f>IF(N850="zákl. přenesená",J850,0)</f>
        <v>0</v>
      </c>
      <c r="BH850" s="190">
        <f>IF(N850="sníž. přenesená",J850,0)</f>
        <v>0</v>
      </c>
      <c r="BI850" s="190">
        <f>IF(N850="nulová",J850,0)</f>
        <v>0</v>
      </c>
      <c r="BJ850" s="14" t="s">
        <v>82</v>
      </c>
      <c r="BK850" s="190">
        <f>ROUND(I850*H850,2)</f>
        <v>2630</v>
      </c>
      <c r="BL850" s="14" t="s">
        <v>133</v>
      </c>
      <c r="BM850" s="189" t="s">
        <v>1519</v>
      </c>
    </row>
    <row r="851" spans="1:65" s="2" customFormat="1">
      <c r="A851" s="28"/>
      <c r="B851" s="29"/>
      <c r="C851" s="30"/>
      <c r="D851" s="191" t="s">
        <v>135</v>
      </c>
      <c r="E851" s="30"/>
      <c r="F851" s="192" t="s">
        <v>1518</v>
      </c>
      <c r="G851" s="30"/>
      <c r="H851" s="30"/>
      <c r="I851" s="30"/>
      <c r="J851" s="30"/>
      <c r="K851" s="30"/>
      <c r="L851" s="33"/>
      <c r="M851" s="193"/>
      <c r="N851" s="194"/>
      <c r="O851" s="65"/>
      <c r="P851" s="65"/>
      <c r="Q851" s="65"/>
      <c r="R851" s="65"/>
      <c r="S851" s="65"/>
      <c r="T851" s="66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T851" s="14" t="s">
        <v>135</v>
      </c>
      <c r="AU851" s="14" t="s">
        <v>84</v>
      </c>
    </row>
    <row r="852" spans="1:65" s="2" customFormat="1" ht="16.5" customHeight="1">
      <c r="A852" s="28"/>
      <c r="B852" s="29"/>
      <c r="C852" s="179" t="s">
        <v>1520</v>
      </c>
      <c r="D852" s="179" t="s">
        <v>128</v>
      </c>
      <c r="E852" s="180" t="s">
        <v>1521</v>
      </c>
      <c r="F852" s="181" t="s">
        <v>1522</v>
      </c>
      <c r="G852" s="182" t="s">
        <v>147</v>
      </c>
      <c r="H852" s="183">
        <v>1</v>
      </c>
      <c r="I852" s="184">
        <v>3500</v>
      </c>
      <c r="J852" s="184">
        <f>ROUND(I852*H852,2)</f>
        <v>3500</v>
      </c>
      <c r="K852" s="181" t="s">
        <v>132</v>
      </c>
      <c r="L852" s="33"/>
      <c r="M852" s="185" t="s">
        <v>1</v>
      </c>
      <c r="N852" s="186" t="s">
        <v>39</v>
      </c>
      <c r="O852" s="187">
        <v>0</v>
      </c>
      <c r="P852" s="187">
        <f>O852*H852</f>
        <v>0</v>
      </c>
      <c r="Q852" s="187">
        <v>0</v>
      </c>
      <c r="R852" s="187">
        <f>Q852*H852</f>
        <v>0</v>
      </c>
      <c r="S852" s="187">
        <v>0</v>
      </c>
      <c r="T852" s="188">
        <f>S852*H852</f>
        <v>0</v>
      </c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R852" s="189" t="s">
        <v>133</v>
      </c>
      <c r="AT852" s="189" t="s">
        <v>128</v>
      </c>
      <c r="AU852" s="189" t="s">
        <v>84</v>
      </c>
      <c r="AY852" s="14" t="s">
        <v>125</v>
      </c>
      <c r="BE852" s="190">
        <f>IF(N852="základní",J852,0)</f>
        <v>3500</v>
      </c>
      <c r="BF852" s="190">
        <f>IF(N852="snížená",J852,0)</f>
        <v>0</v>
      </c>
      <c r="BG852" s="190">
        <f>IF(N852="zákl. přenesená",J852,0)</f>
        <v>0</v>
      </c>
      <c r="BH852" s="190">
        <f>IF(N852="sníž. přenesená",J852,0)</f>
        <v>0</v>
      </c>
      <c r="BI852" s="190">
        <f>IF(N852="nulová",J852,0)</f>
        <v>0</v>
      </c>
      <c r="BJ852" s="14" t="s">
        <v>82</v>
      </c>
      <c r="BK852" s="190">
        <f>ROUND(I852*H852,2)</f>
        <v>3500</v>
      </c>
      <c r="BL852" s="14" t="s">
        <v>133</v>
      </c>
      <c r="BM852" s="189" t="s">
        <v>1523</v>
      </c>
    </row>
    <row r="853" spans="1:65" s="2" customFormat="1">
      <c r="A853" s="28"/>
      <c r="B853" s="29"/>
      <c r="C853" s="30"/>
      <c r="D853" s="191" t="s">
        <v>135</v>
      </c>
      <c r="E853" s="30"/>
      <c r="F853" s="192" t="s">
        <v>1522</v>
      </c>
      <c r="G853" s="30"/>
      <c r="H853" s="30"/>
      <c r="I853" s="30"/>
      <c r="J853" s="30"/>
      <c r="K853" s="30"/>
      <c r="L853" s="33"/>
      <c r="M853" s="193"/>
      <c r="N853" s="194"/>
      <c r="O853" s="65"/>
      <c r="P853" s="65"/>
      <c r="Q853" s="65"/>
      <c r="R853" s="65"/>
      <c r="S853" s="65"/>
      <c r="T853" s="66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T853" s="14" t="s">
        <v>135</v>
      </c>
      <c r="AU853" s="14" t="s">
        <v>84</v>
      </c>
    </row>
    <row r="854" spans="1:65" s="12" customFormat="1" ht="25.95" customHeight="1">
      <c r="B854" s="164"/>
      <c r="C854" s="165"/>
      <c r="D854" s="166" t="s">
        <v>73</v>
      </c>
      <c r="E854" s="167" t="s">
        <v>1524</v>
      </c>
      <c r="F854" s="167" t="s">
        <v>1525</v>
      </c>
      <c r="G854" s="165"/>
      <c r="H854" s="165"/>
      <c r="I854" s="165"/>
      <c r="J854" s="168">
        <f>BK854</f>
        <v>87743</v>
      </c>
      <c r="K854" s="165"/>
      <c r="L854" s="169"/>
      <c r="M854" s="170"/>
      <c r="N854" s="171"/>
      <c r="O854" s="171"/>
      <c r="P854" s="172">
        <f>P855+P868+P881+P916+P921+P926+P931</f>
        <v>0</v>
      </c>
      <c r="Q854" s="171"/>
      <c r="R854" s="172">
        <f>R855+R868+R881+R916+R921+R926+R931</f>
        <v>0</v>
      </c>
      <c r="S854" s="171"/>
      <c r="T854" s="173">
        <f>T855+T868+T881+T916+T921+T926+T931</f>
        <v>0</v>
      </c>
      <c r="AR854" s="174" t="s">
        <v>82</v>
      </c>
      <c r="AT854" s="175" t="s">
        <v>73</v>
      </c>
      <c r="AU854" s="175" t="s">
        <v>74</v>
      </c>
      <c r="AY854" s="174" t="s">
        <v>125</v>
      </c>
      <c r="BK854" s="176">
        <f>BK855+BK868+BK881+BK916+BK921+BK926+BK931</f>
        <v>87743</v>
      </c>
    </row>
    <row r="855" spans="1:65" s="12" customFormat="1" ht="22.8" customHeight="1">
      <c r="B855" s="164"/>
      <c r="C855" s="165"/>
      <c r="D855" s="166" t="s">
        <v>73</v>
      </c>
      <c r="E855" s="177" t="s">
        <v>1526</v>
      </c>
      <c r="F855" s="177" t="s">
        <v>1527</v>
      </c>
      <c r="G855" s="165"/>
      <c r="H855" s="165"/>
      <c r="I855" s="165"/>
      <c r="J855" s="178">
        <f>BK855</f>
        <v>14891</v>
      </c>
      <c r="K855" s="165"/>
      <c r="L855" s="169"/>
      <c r="M855" s="170"/>
      <c r="N855" s="171"/>
      <c r="O855" s="171"/>
      <c r="P855" s="172">
        <f>SUM(P856:P867)</f>
        <v>0</v>
      </c>
      <c r="Q855" s="171"/>
      <c r="R855" s="172">
        <f>SUM(R856:R867)</f>
        <v>0</v>
      </c>
      <c r="S855" s="171"/>
      <c r="T855" s="173">
        <f>SUM(T856:T867)</f>
        <v>0</v>
      </c>
      <c r="AR855" s="174" t="s">
        <v>82</v>
      </c>
      <c r="AT855" s="175" t="s">
        <v>73</v>
      </c>
      <c r="AU855" s="175" t="s">
        <v>82</v>
      </c>
      <c r="AY855" s="174" t="s">
        <v>125</v>
      </c>
      <c r="BK855" s="176">
        <f>SUM(BK856:BK867)</f>
        <v>14891</v>
      </c>
    </row>
    <row r="856" spans="1:65" s="2" customFormat="1" ht="16.5" customHeight="1">
      <c r="A856" s="28"/>
      <c r="B856" s="29"/>
      <c r="C856" s="179" t="s">
        <v>758</v>
      </c>
      <c r="D856" s="179" t="s">
        <v>128</v>
      </c>
      <c r="E856" s="180" t="s">
        <v>1528</v>
      </c>
      <c r="F856" s="181" t="s">
        <v>1529</v>
      </c>
      <c r="G856" s="182" t="s">
        <v>147</v>
      </c>
      <c r="H856" s="183">
        <v>1</v>
      </c>
      <c r="I856" s="184">
        <v>673</v>
      </c>
      <c r="J856" s="184">
        <f>ROUND(I856*H856,2)</f>
        <v>673</v>
      </c>
      <c r="K856" s="181" t="s">
        <v>132</v>
      </c>
      <c r="L856" s="33"/>
      <c r="M856" s="185" t="s">
        <v>1</v>
      </c>
      <c r="N856" s="186" t="s">
        <v>39</v>
      </c>
      <c r="O856" s="187">
        <v>0</v>
      </c>
      <c r="P856" s="187">
        <f>O856*H856</f>
        <v>0</v>
      </c>
      <c r="Q856" s="187">
        <v>0</v>
      </c>
      <c r="R856" s="187">
        <f>Q856*H856</f>
        <v>0</v>
      </c>
      <c r="S856" s="187">
        <v>0</v>
      </c>
      <c r="T856" s="188">
        <f>S856*H856</f>
        <v>0</v>
      </c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R856" s="189" t="s">
        <v>133</v>
      </c>
      <c r="AT856" s="189" t="s">
        <v>128</v>
      </c>
      <c r="AU856" s="189" t="s">
        <v>84</v>
      </c>
      <c r="AY856" s="14" t="s">
        <v>125</v>
      </c>
      <c r="BE856" s="190">
        <f>IF(N856="základní",J856,0)</f>
        <v>673</v>
      </c>
      <c r="BF856" s="190">
        <f>IF(N856="snížená",J856,0)</f>
        <v>0</v>
      </c>
      <c r="BG856" s="190">
        <f>IF(N856="zákl. přenesená",J856,0)</f>
        <v>0</v>
      </c>
      <c r="BH856" s="190">
        <f>IF(N856="sníž. přenesená",J856,0)</f>
        <v>0</v>
      </c>
      <c r="BI856" s="190">
        <f>IF(N856="nulová",J856,0)</f>
        <v>0</v>
      </c>
      <c r="BJ856" s="14" t="s">
        <v>82</v>
      </c>
      <c r="BK856" s="190">
        <f>ROUND(I856*H856,2)</f>
        <v>673</v>
      </c>
      <c r="BL856" s="14" t="s">
        <v>133</v>
      </c>
      <c r="BM856" s="189" t="s">
        <v>1530</v>
      </c>
    </row>
    <row r="857" spans="1:65" s="2" customFormat="1">
      <c r="A857" s="28"/>
      <c r="B857" s="29"/>
      <c r="C857" s="30"/>
      <c r="D857" s="191" t="s">
        <v>135</v>
      </c>
      <c r="E857" s="30"/>
      <c r="F857" s="192" t="s">
        <v>1529</v>
      </c>
      <c r="G857" s="30"/>
      <c r="H857" s="30"/>
      <c r="I857" s="30"/>
      <c r="J857" s="30"/>
      <c r="K857" s="30"/>
      <c r="L857" s="33"/>
      <c r="M857" s="193"/>
      <c r="N857" s="194"/>
      <c r="O857" s="65"/>
      <c r="P857" s="65"/>
      <c r="Q857" s="65"/>
      <c r="R857" s="65"/>
      <c r="S857" s="65"/>
      <c r="T857" s="66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T857" s="14" t="s">
        <v>135</v>
      </c>
      <c r="AU857" s="14" t="s">
        <v>84</v>
      </c>
    </row>
    <row r="858" spans="1:65" s="2" customFormat="1" ht="16.5" customHeight="1">
      <c r="A858" s="28"/>
      <c r="B858" s="29"/>
      <c r="C858" s="179" t="s">
        <v>1531</v>
      </c>
      <c r="D858" s="179" t="s">
        <v>128</v>
      </c>
      <c r="E858" s="180" t="s">
        <v>1532</v>
      </c>
      <c r="F858" s="181" t="s">
        <v>1533</v>
      </c>
      <c r="G858" s="182" t="s">
        <v>147</v>
      </c>
      <c r="H858" s="183">
        <v>1</v>
      </c>
      <c r="I858" s="184">
        <v>3300</v>
      </c>
      <c r="J858" s="184">
        <f>ROUND(I858*H858,2)</f>
        <v>3300</v>
      </c>
      <c r="K858" s="181" t="s">
        <v>132</v>
      </c>
      <c r="L858" s="33"/>
      <c r="M858" s="185" t="s">
        <v>1</v>
      </c>
      <c r="N858" s="186" t="s">
        <v>39</v>
      </c>
      <c r="O858" s="187">
        <v>0</v>
      </c>
      <c r="P858" s="187">
        <f>O858*H858</f>
        <v>0</v>
      </c>
      <c r="Q858" s="187">
        <v>0</v>
      </c>
      <c r="R858" s="187">
        <f>Q858*H858</f>
        <v>0</v>
      </c>
      <c r="S858" s="187">
        <v>0</v>
      </c>
      <c r="T858" s="188">
        <f>S858*H858</f>
        <v>0</v>
      </c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R858" s="189" t="s">
        <v>133</v>
      </c>
      <c r="AT858" s="189" t="s">
        <v>128</v>
      </c>
      <c r="AU858" s="189" t="s">
        <v>84</v>
      </c>
      <c r="AY858" s="14" t="s">
        <v>125</v>
      </c>
      <c r="BE858" s="190">
        <f>IF(N858="základní",J858,0)</f>
        <v>3300</v>
      </c>
      <c r="BF858" s="190">
        <f>IF(N858="snížená",J858,0)</f>
        <v>0</v>
      </c>
      <c r="BG858" s="190">
        <f>IF(N858="zákl. přenesená",J858,0)</f>
        <v>0</v>
      </c>
      <c r="BH858" s="190">
        <f>IF(N858="sníž. přenesená",J858,0)</f>
        <v>0</v>
      </c>
      <c r="BI858" s="190">
        <f>IF(N858="nulová",J858,0)</f>
        <v>0</v>
      </c>
      <c r="BJ858" s="14" t="s">
        <v>82</v>
      </c>
      <c r="BK858" s="190">
        <f>ROUND(I858*H858,2)</f>
        <v>3300</v>
      </c>
      <c r="BL858" s="14" t="s">
        <v>133</v>
      </c>
      <c r="BM858" s="189" t="s">
        <v>1534</v>
      </c>
    </row>
    <row r="859" spans="1:65" s="2" customFormat="1" ht="19.2">
      <c r="A859" s="28"/>
      <c r="B859" s="29"/>
      <c r="C859" s="30"/>
      <c r="D859" s="191" t="s">
        <v>135</v>
      </c>
      <c r="E859" s="30"/>
      <c r="F859" s="192" t="s">
        <v>1535</v>
      </c>
      <c r="G859" s="30"/>
      <c r="H859" s="30"/>
      <c r="I859" s="30"/>
      <c r="J859" s="30"/>
      <c r="K859" s="30"/>
      <c r="L859" s="33"/>
      <c r="M859" s="193"/>
      <c r="N859" s="194"/>
      <c r="O859" s="65"/>
      <c r="P859" s="65"/>
      <c r="Q859" s="65"/>
      <c r="R859" s="65"/>
      <c r="S859" s="65"/>
      <c r="T859" s="66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T859" s="14" t="s">
        <v>135</v>
      </c>
      <c r="AU859" s="14" t="s">
        <v>84</v>
      </c>
    </row>
    <row r="860" spans="1:65" s="2" customFormat="1" ht="16.5" customHeight="1">
      <c r="A860" s="28"/>
      <c r="B860" s="29"/>
      <c r="C860" s="179" t="s">
        <v>764</v>
      </c>
      <c r="D860" s="179" t="s">
        <v>128</v>
      </c>
      <c r="E860" s="180" t="s">
        <v>1536</v>
      </c>
      <c r="F860" s="181" t="s">
        <v>1537</v>
      </c>
      <c r="G860" s="182" t="s">
        <v>147</v>
      </c>
      <c r="H860" s="183">
        <v>1</v>
      </c>
      <c r="I860" s="184">
        <v>948</v>
      </c>
      <c r="J860" s="184">
        <f>ROUND(I860*H860,2)</f>
        <v>948</v>
      </c>
      <c r="K860" s="181" t="s">
        <v>132</v>
      </c>
      <c r="L860" s="33"/>
      <c r="M860" s="185" t="s">
        <v>1</v>
      </c>
      <c r="N860" s="186" t="s">
        <v>39</v>
      </c>
      <c r="O860" s="187">
        <v>0</v>
      </c>
      <c r="P860" s="187">
        <f>O860*H860</f>
        <v>0</v>
      </c>
      <c r="Q860" s="187">
        <v>0</v>
      </c>
      <c r="R860" s="187">
        <f>Q860*H860</f>
        <v>0</v>
      </c>
      <c r="S860" s="187">
        <v>0</v>
      </c>
      <c r="T860" s="188">
        <f>S860*H860</f>
        <v>0</v>
      </c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R860" s="189" t="s">
        <v>133</v>
      </c>
      <c r="AT860" s="189" t="s">
        <v>128</v>
      </c>
      <c r="AU860" s="189" t="s">
        <v>84</v>
      </c>
      <c r="AY860" s="14" t="s">
        <v>125</v>
      </c>
      <c r="BE860" s="190">
        <f>IF(N860="základní",J860,0)</f>
        <v>948</v>
      </c>
      <c r="BF860" s="190">
        <f>IF(N860="snížená",J860,0)</f>
        <v>0</v>
      </c>
      <c r="BG860" s="190">
        <f>IF(N860="zákl. přenesená",J860,0)</f>
        <v>0</v>
      </c>
      <c r="BH860" s="190">
        <f>IF(N860="sníž. přenesená",J860,0)</f>
        <v>0</v>
      </c>
      <c r="BI860" s="190">
        <f>IF(N860="nulová",J860,0)</f>
        <v>0</v>
      </c>
      <c r="BJ860" s="14" t="s">
        <v>82</v>
      </c>
      <c r="BK860" s="190">
        <f>ROUND(I860*H860,2)</f>
        <v>948</v>
      </c>
      <c r="BL860" s="14" t="s">
        <v>133</v>
      </c>
      <c r="BM860" s="189" t="s">
        <v>1538</v>
      </c>
    </row>
    <row r="861" spans="1:65" s="2" customFormat="1">
      <c r="A861" s="28"/>
      <c r="B861" s="29"/>
      <c r="C861" s="30"/>
      <c r="D861" s="191" t="s">
        <v>135</v>
      </c>
      <c r="E861" s="30"/>
      <c r="F861" s="192" t="s">
        <v>1537</v>
      </c>
      <c r="G861" s="30"/>
      <c r="H861" s="30"/>
      <c r="I861" s="30"/>
      <c r="J861" s="30"/>
      <c r="K861" s="30"/>
      <c r="L861" s="33"/>
      <c r="M861" s="193"/>
      <c r="N861" s="194"/>
      <c r="O861" s="65"/>
      <c r="P861" s="65"/>
      <c r="Q861" s="65"/>
      <c r="R861" s="65"/>
      <c r="S861" s="65"/>
      <c r="T861" s="66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T861" s="14" t="s">
        <v>135</v>
      </c>
      <c r="AU861" s="14" t="s">
        <v>84</v>
      </c>
    </row>
    <row r="862" spans="1:65" s="2" customFormat="1" ht="16.5" customHeight="1">
      <c r="A862" s="28"/>
      <c r="B862" s="29"/>
      <c r="C862" s="179" t="s">
        <v>1539</v>
      </c>
      <c r="D862" s="179" t="s">
        <v>128</v>
      </c>
      <c r="E862" s="180" t="s">
        <v>1540</v>
      </c>
      <c r="F862" s="181" t="s">
        <v>1541</v>
      </c>
      <c r="G862" s="182" t="s">
        <v>147</v>
      </c>
      <c r="H862" s="183">
        <v>1</v>
      </c>
      <c r="I862" s="184">
        <v>3170</v>
      </c>
      <c r="J862" s="184">
        <f>ROUND(I862*H862,2)</f>
        <v>3170</v>
      </c>
      <c r="K862" s="181" t="s">
        <v>132</v>
      </c>
      <c r="L862" s="33"/>
      <c r="M862" s="185" t="s">
        <v>1</v>
      </c>
      <c r="N862" s="186" t="s">
        <v>39</v>
      </c>
      <c r="O862" s="187">
        <v>0</v>
      </c>
      <c r="P862" s="187">
        <f>O862*H862</f>
        <v>0</v>
      </c>
      <c r="Q862" s="187">
        <v>0</v>
      </c>
      <c r="R862" s="187">
        <f>Q862*H862</f>
        <v>0</v>
      </c>
      <c r="S862" s="187">
        <v>0</v>
      </c>
      <c r="T862" s="188">
        <f>S862*H862</f>
        <v>0</v>
      </c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R862" s="189" t="s">
        <v>133</v>
      </c>
      <c r="AT862" s="189" t="s">
        <v>128</v>
      </c>
      <c r="AU862" s="189" t="s">
        <v>84</v>
      </c>
      <c r="AY862" s="14" t="s">
        <v>125</v>
      </c>
      <c r="BE862" s="190">
        <f>IF(N862="základní",J862,0)</f>
        <v>3170</v>
      </c>
      <c r="BF862" s="190">
        <f>IF(N862="snížená",J862,0)</f>
        <v>0</v>
      </c>
      <c r="BG862" s="190">
        <f>IF(N862="zákl. přenesená",J862,0)</f>
        <v>0</v>
      </c>
      <c r="BH862" s="190">
        <f>IF(N862="sníž. přenesená",J862,0)</f>
        <v>0</v>
      </c>
      <c r="BI862" s="190">
        <f>IF(N862="nulová",J862,0)</f>
        <v>0</v>
      </c>
      <c r="BJ862" s="14" t="s">
        <v>82</v>
      </c>
      <c r="BK862" s="190">
        <f>ROUND(I862*H862,2)</f>
        <v>3170</v>
      </c>
      <c r="BL862" s="14" t="s">
        <v>133</v>
      </c>
      <c r="BM862" s="189" t="s">
        <v>1542</v>
      </c>
    </row>
    <row r="863" spans="1:65" s="2" customFormat="1" ht="19.2">
      <c r="A863" s="28"/>
      <c r="B863" s="29"/>
      <c r="C863" s="30"/>
      <c r="D863" s="191" t="s">
        <v>135</v>
      </c>
      <c r="E863" s="30"/>
      <c r="F863" s="192" t="s">
        <v>1543</v>
      </c>
      <c r="G863" s="30"/>
      <c r="H863" s="30"/>
      <c r="I863" s="30"/>
      <c r="J863" s="30"/>
      <c r="K863" s="30"/>
      <c r="L863" s="33"/>
      <c r="M863" s="193"/>
      <c r="N863" s="194"/>
      <c r="O863" s="65"/>
      <c r="P863" s="65"/>
      <c r="Q863" s="65"/>
      <c r="R863" s="65"/>
      <c r="S863" s="65"/>
      <c r="T863" s="66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T863" s="14" t="s">
        <v>135</v>
      </c>
      <c r="AU863" s="14" t="s">
        <v>84</v>
      </c>
    </row>
    <row r="864" spans="1:65" s="2" customFormat="1" ht="16.5" customHeight="1">
      <c r="A864" s="28"/>
      <c r="B864" s="29"/>
      <c r="C864" s="179" t="s">
        <v>768</v>
      </c>
      <c r="D864" s="179" t="s">
        <v>128</v>
      </c>
      <c r="E864" s="180" t="s">
        <v>1544</v>
      </c>
      <c r="F864" s="181" t="s">
        <v>1545</v>
      </c>
      <c r="G864" s="182" t="s">
        <v>147</v>
      </c>
      <c r="H864" s="183">
        <v>1</v>
      </c>
      <c r="I864" s="184">
        <v>4420</v>
      </c>
      <c r="J864" s="184">
        <f>ROUND(I864*H864,2)</f>
        <v>4420</v>
      </c>
      <c r="K864" s="181" t="s">
        <v>132</v>
      </c>
      <c r="L864" s="33"/>
      <c r="M864" s="185" t="s">
        <v>1</v>
      </c>
      <c r="N864" s="186" t="s">
        <v>39</v>
      </c>
      <c r="O864" s="187">
        <v>0</v>
      </c>
      <c r="P864" s="187">
        <f>O864*H864</f>
        <v>0</v>
      </c>
      <c r="Q864" s="187">
        <v>0</v>
      </c>
      <c r="R864" s="187">
        <f>Q864*H864</f>
        <v>0</v>
      </c>
      <c r="S864" s="187">
        <v>0</v>
      </c>
      <c r="T864" s="188">
        <f>S864*H864</f>
        <v>0</v>
      </c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R864" s="189" t="s">
        <v>133</v>
      </c>
      <c r="AT864" s="189" t="s">
        <v>128</v>
      </c>
      <c r="AU864" s="189" t="s">
        <v>84</v>
      </c>
      <c r="AY864" s="14" t="s">
        <v>125</v>
      </c>
      <c r="BE864" s="190">
        <f>IF(N864="základní",J864,0)</f>
        <v>4420</v>
      </c>
      <c r="BF864" s="190">
        <f>IF(N864="snížená",J864,0)</f>
        <v>0</v>
      </c>
      <c r="BG864" s="190">
        <f>IF(N864="zákl. přenesená",J864,0)</f>
        <v>0</v>
      </c>
      <c r="BH864" s="190">
        <f>IF(N864="sníž. přenesená",J864,0)</f>
        <v>0</v>
      </c>
      <c r="BI864" s="190">
        <f>IF(N864="nulová",J864,0)</f>
        <v>0</v>
      </c>
      <c r="BJ864" s="14" t="s">
        <v>82</v>
      </c>
      <c r="BK864" s="190">
        <f>ROUND(I864*H864,2)</f>
        <v>4420</v>
      </c>
      <c r="BL864" s="14" t="s">
        <v>133</v>
      </c>
      <c r="BM864" s="189" t="s">
        <v>1546</v>
      </c>
    </row>
    <row r="865" spans="1:65" s="2" customFormat="1" ht="28.8">
      <c r="A865" s="28"/>
      <c r="B865" s="29"/>
      <c r="C865" s="30"/>
      <c r="D865" s="191" t="s">
        <v>135</v>
      </c>
      <c r="E865" s="30"/>
      <c r="F865" s="192" t="s">
        <v>1547</v>
      </c>
      <c r="G865" s="30"/>
      <c r="H865" s="30"/>
      <c r="I865" s="30"/>
      <c r="J865" s="30"/>
      <c r="K865" s="30"/>
      <c r="L865" s="33"/>
      <c r="M865" s="193"/>
      <c r="N865" s="194"/>
      <c r="O865" s="65"/>
      <c r="P865" s="65"/>
      <c r="Q865" s="65"/>
      <c r="R865" s="65"/>
      <c r="S865" s="65"/>
      <c r="T865" s="66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T865" s="14" t="s">
        <v>135</v>
      </c>
      <c r="AU865" s="14" t="s">
        <v>84</v>
      </c>
    </row>
    <row r="866" spans="1:65" s="2" customFormat="1" ht="16.5" customHeight="1">
      <c r="A866" s="28"/>
      <c r="B866" s="29"/>
      <c r="C866" s="179" t="s">
        <v>1548</v>
      </c>
      <c r="D866" s="179" t="s">
        <v>128</v>
      </c>
      <c r="E866" s="180" t="s">
        <v>1549</v>
      </c>
      <c r="F866" s="181" t="s">
        <v>1550</v>
      </c>
      <c r="G866" s="182" t="s">
        <v>147</v>
      </c>
      <c r="H866" s="183">
        <v>1</v>
      </c>
      <c r="I866" s="184">
        <v>2380</v>
      </c>
      <c r="J866" s="184">
        <f>ROUND(I866*H866,2)</f>
        <v>2380</v>
      </c>
      <c r="K866" s="181" t="s">
        <v>132</v>
      </c>
      <c r="L866" s="33"/>
      <c r="M866" s="185" t="s">
        <v>1</v>
      </c>
      <c r="N866" s="186" t="s">
        <v>39</v>
      </c>
      <c r="O866" s="187">
        <v>0</v>
      </c>
      <c r="P866" s="187">
        <f>O866*H866</f>
        <v>0</v>
      </c>
      <c r="Q866" s="187">
        <v>0</v>
      </c>
      <c r="R866" s="187">
        <f>Q866*H866</f>
        <v>0</v>
      </c>
      <c r="S866" s="187">
        <v>0</v>
      </c>
      <c r="T866" s="188">
        <f>S866*H866</f>
        <v>0</v>
      </c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R866" s="189" t="s">
        <v>133</v>
      </c>
      <c r="AT866" s="189" t="s">
        <v>128</v>
      </c>
      <c r="AU866" s="189" t="s">
        <v>84</v>
      </c>
      <c r="AY866" s="14" t="s">
        <v>125</v>
      </c>
      <c r="BE866" s="190">
        <f>IF(N866="základní",J866,0)</f>
        <v>2380</v>
      </c>
      <c r="BF866" s="190">
        <f>IF(N866="snížená",J866,0)</f>
        <v>0</v>
      </c>
      <c r="BG866" s="190">
        <f>IF(N866="zákl. přenesená",J866,0)</f>
        <v>0</v>
      </c>
      <c r="BH866" s="190">
        <f>IF(N866="sníž. přenesená",J866,0)</f>
        <v>0</v>
      </c>
      <c r="BI866" s="190">
        <f>IF(N866="nulová",J866,0)</f>
        <v>0</v>
      </c>
      <c r="BJ866" s="14" t="s">
        <v>82</v>
      </c>
      <c r="BK866" s="190">
        <f>ROUND(I866*H866,2)</f>
        <v>2380</v>
      </c>
      <c r="BL866" s="14" t="s">
        <v>133</v>
      </c>
      <c r="BM866" s="189" t="s">
        <v>1551</v>
      </c>
    </row>
    <row r="867" spans="1:65" s="2" customFormat="1" ht="28.8">
      <c r="A867" s="28"/>
      <c r="B867" s="29"/>
      <c r="C867" s="30"/>
      <c r="D867" s="191" t="s">
        <v>135</v>
      </c>
      <c r="E867" s="30"/>
      <c r="F867" s="192" t="s">
        <v>1552</v>
      </c>
      <c r="G867" s="30"/>
      <c r="H867" s="30"/>
      <c r="I867" s="30"/>
      <c r="J867" s="30"/>
      <c r="K867" s="30"/>
      <c r="L867" s="33"/>
      <c r="M867" s="193"/>
      <c r="N867" s="194"/>
      <c r="O867" s="65"/>
      <c r="P867" s="65"/>
      <c r="Q867" s="65"/>
      <c r="R867" s="65"/>
      <c r="S867" s="65"/>
      <c r="T867" s="66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T867" s="14" t="s">
        <v>135</v>
      </c>
      <c r="AU867" s="14" t="s">
        <v>84</v>
      </c>
    </row>
    <row r="868" spans="1:65" s="12" customFormat="1" ht="22.8" customHeight="1">
      <c r="B868" s="164"/>
      <c r="C868" s="165"/>
      <c r="D868" s="166" t="s">
        <v>73</v>
      </c>
      <c r="E868" s="177" t="s">
        <v>1553</v>
      </c>
      <c r="F868" s="177" t="s">
        <v>1554</v>
      </c>
      <c r="G868" s="165"/>
      <c r="H868" s="165"/>
      <c r="I868" s="165"/>
      <c r="J868" s="178">
        <f>BK868</f>
        <v>22830</v>
      </c>
      <c r="K868" s="165"/>
      <c r="L868" s="169"/>
      <c r="M868" s="170"/>
      <c r="N868" s="171"/>
      <c r="O868" s="171"/>
      <c r="P868" s="172">
        <f>SUM(P869:P880)</f>
        <v>0</v>
      </c>
      <c r="Q868" s="171"/>
      <c r="R868" s="172">
        <f>SUM(R869:R880)</f>
        <v>0</v>
      </c>
      <c r="S868" s="171"/>
      <c r="T868" s="173">
        <f>SUM(T869:T880)</f>
        <v>0</v>
      </c>
      <c r="AR868" s="174" t="s">
        <v>82</v>
      </c>
      <c r="AT868" s="175" t="s">
        <v>73</v>
      </c>
      <c r="AU868" s="175" t="s">
        <v>82</v>
      </c>
      <c r="AY868" s="174" t="s">
        <v>125</v>
      </c>
      <c r="BK868" s="176">
        <f>SUM(BK869:BK880)</f>
        <v>22830</v>
      </c>
    </row>
    <row r="869" spans="1:65" s="2" customFormat="1" ht="16.5" customHeight="1">
      <c r="A869" s="28"/>
      <c r="B869" s="29"/>
      <c r="C869" s="179" t="s">
        <v>773</v>
      </c>
      <c r="D869" s="179" t="s">
        <v>128</v>
      </c>
      <c r="E869" s="180" t="s">
        <v>1555</v>
      </c>
      <c r="F869" s="181" t="s">
        <v>1556</v>
      </c>
      <c r="G869" s="182" t="s">
        <v>147</v>
      </c>
      <c r="H869" s="183">
        <v>1</v>
      </c>
      <c r="I869" s="184">
        <v>1360</v>
      </c>
      <c r="J869" s="184">
        <f>ROUND(I869*H869,2)</f>
        <v>1360</v>
      </c>
      <c r="K869" s="181" t="s">
        <v>132</v>
      </c>
      <c r="L869" s="33"/>
      <c r="M869" s="185" t="s">
        <v>1</v>
      </c>
      <c r="N869" s="186" t="s">
        <v>39</v>
      </c>
      <c r="O869" s="187">
        <v>0</v>
      </c>
      <c r="P869" s="187">
        <f>O869*H869</f>
        <v>0</v>
      </c>
      <c r="Q869" s="187">
        <v>0</v>
      </c>
      <c r="R869" s="187">
        <f>Q869*H869</f>
        <v>0</v>
      </c>
      <c r="S869" s="187">
        <v>0</v>
      </c>
      <c r="T869" s="188">
        <f>S869*H869</f>
        <v>0</v>
      </c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R869" s="189" t="s">
        <v>133</v>
      </c>
      <c r="AT869" s="189" t="s">
        <v>128</v>
      </c>
      <c r="AU869" s="189" t="s">
        <v>84</v>
      </c>
      <c r="AY869" s="14" t="s">
        <v>125</v>
      </c>
      <c r="BE869" s="190">
        <f>IF(N869="základní",J869,0)</f>
        <v>1360</v>
      </c>
      <c r="BF869" s="190">
        <f>IF(N869="snížená",J869,0)</f>
        <v>0</v>
      </c>
      <c r="BG869" s="190">
        <f>IF(N869="zákl. přenesená",J869,0)</f>
        <v>0</v>
      </c>
      <c r="BH869" s="190">
        <f>IF(N869="sníž. přenesená",J869,0)</f>
        <v>0</v>
      </c>
      <c r="BI869" s="190">
        <f>IF(N869="nulová",J869,0)</f>
        <v>0</v>
      </c>
      <c r="BJ869" s="14" t="s">
        <v>82</v>
      </c>
      <c r="BK869" s="190">
        <f>ROUND(I869*H869,2)</f>
        <v>1360</v>
      </c>
      <c r="BL869" s="14" t="s">
        <v>133</v>
      </c>
      <c r="BM869" s="189" t="s">
        <v>1557</v>
      </c>
    </row>
    <row r="870" spans="1:65" s="2" customFormat="1">
      <c r="A870" s="28"/>
      <c r="B870" s="29"/>
      <c r="C870" s="30"/>
      <c r="D870" s="191" t="s">
        <v>135</v>
      </c>
      <c r="E870" s="30"/>
      <c r="F870" s="192" t="s">
        <v>1556</v>
      </c>
      <c r="G870" s="30"/>
      <c r="H870" s="30"/>
      <c r="I870" s="30"/>
      <c r="J870" s="30"/>
      <c r="K870" s="30"/>
      <c r="L870" s="33"/>
      <c r="M870" s="193"/>
      <c r="N870" s="194"/>
      <c r="O870" s="65"/>
      <c r="P870" s="65"/>
      <c r="Q870" s="65"/>
      <c r="R870" s="65"/>
      <c r="S870" s="65"/>
      <c r="T870" s="66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T870" s="14" t="s">
        <v>135</v>
      </c>
      <c r="AU870" s="14" t="s">
        <v>84</v>
      </c>
    </row>
    <row r="871" spans="1:65" s="2" customFormat="1" ht="16.5" customHeight="1">
      <c r="A871" s="28"/>
      <c r="B871" s="29"/>
      <c r="C871" s="179" t="s">
        <v>1558</v>
      </c>
      <c r="D871" s="179" t="s">
        <v>128</v>
      </c>
      <c r="E871" s="180" t="s">
        <v>1559</v>
      </c>
      <c r="F871" s="181" t="s">
        <v>1560</v>
      </c>
      <c r="G871" s="182" t="s">
        <v>147</v>
      </c>
      <c r="H871" s="183">
        <v>1</v>
      </c>
      <c r="I871" s="184">
        <v>4530</v>
      </c>
      <c r="J871" s="184">
        <f>ROUND(I871*H871,2)</f>
        <v>4530</v>
      </c>
      <c r="K871" s="181" t="s">
        <v>132</v>
      </c>
      <c r="L871" s="33"/>
      <c r="M871" s="185" t="s">
        <v>1</v>
      </c>
      <c r="N871" s="186" t="s">
        <v>39</v>
      </c>
      <c r="O871" s="187">
        <v>0</v>
      </c>
      <c r="P871" s="187">
        <f>O871*H871</f>
        <v>0</v>
      </c>
      <c r="Q871" s="187">
        <v>0</v>
      </c>
      <c r="R871" s="187">
        <f>Q871*H871</f>
        <v>0</v>
      </c>
      <c r="S871" s="187">
        <v>0</v>
      </c>
      <c r="T871" s="188">
        <f>S871*H871</f>
        <v>0</v>
      </c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R871" s="189" t="s">
        <v>133</v>
      </c>
      <c r="AT871" s="189" t="s">
        <v>128</v>
      </c>
      <c r="AU871" s="189" t="s">
        <v>84</v>
      </c>
      <c r="AY871" s="14" t="s">
        <v>125</v>
      </c>
      <c r="BE871" s="190">
        <f>IF(N871="základní",J871,0)</f>
        <v>4530</v>
      </c>
      <c r="BF871" s="190">
        <f>IF(N871="snížená",J871,0)</f>
        <v>0</v>
      </c>
      <c r="BG871" s="190">
        <f>IF(N871="zákl. přenesená",J871,0)</f>
        <v>0</v>
      </c>
      <c r="BH871" s="190">
        <f>IF(N871="sníž. přenesená",J871,0)</f>
        <v>0</v>
      </c>
      <c r="BI871" s="190">
        <f>IF(N871="nulová",J871,0)</f>
        <v>0</v>
      </c>
      <c r="BJ871" s="14" t="s">
        <v>82</v>
      </c>
      <c r="BK871" s="190">
        <f>ROUND(I871*H871,2)</f>
        <v>4530</v>
      </c>
      <c r="BL871" s="14" t="s">
        <v>133</v>
      </c>
      <c r="BM871" s="189" t="s">
        <v>1561</v>
      </c>
    </row>
    <row r="872" spans="1:65" s="2" customFormat="1">
      <c r="A872" s="28"/>
      <c r="B872" s="29"/>
      <c r="C872" s="30"/>
      <c r="D872" s="191" t="s">
        <v>135</v>
      </c>
      <c r="E872" s="30"/>
      <c r="F872" s="192" t="s">
        <v>1562</v>
      </c>
      <c r="G872" s="30"/>
      <c r="H872" s="30"/>
      <c r="I872" s="30"/>
      <c r="J872" s="30"/>
      <c r="K872" s="30"/>
      <c r="L872" s="33"/>
      <c r="M872" s="193"/>
      <c r="N872" s="194"/>
      <c r="O872" s="65"/>
      <c r="P872" s="65"/>
      <c r="Q872" s="65"/>
      <c r="R872" s="65"/>
      <c r="S872" s="65"/>
      <c r="T872" s="66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T872" s="14" t="s">
        <v>135</v>
      </c>
      <c r="AU872" s="14" t="s">
        <v>84</v>
      </c>
    </row>
    <row r="873" spans="1:65" s="2" customFormat="1" ht="21.75" customHeight="1">
      <c r="A873" s="28"/>
      <c r="B873" s="29"/>
      <c r="C873" s="179" t="s">
        <v>777</v>
      </c>
      <c r="D873" s="179" t="s">
        <v>128</v>
      </c>
      <c r="E873" s="180" t="s">
        <v>1563</v>
      </c>
      <c r="F873" s="181" t="s">
        <v>1564</v>
      </c>
      <c r="G873" s="182" t="s">
        <v>147</v>
      </c>
      <c r="H873" s="183">
        <v>1</v>
      </c>
      <c r="I873" s="184">
        <v>4070</v>
      </c>
      <c r="J873" s="184">
        <f>ROUND(I873*H873,2)</f>
        <v>4070</v>
      </c>
      <c r="K873" s="181" t="s">
        <v>132</v>
      </c>
      <c r="L873" s="33"/>
      <c r="M873" s="185" t="s">
        <v>1</v>
      </c>
      <c r="N873" s="186" t="s">
        <v>39</v>
      </c>
      <c r="O873" s="187">
        <v>0</v>
      </c>
      <c r="P873" s="187">
        <f>O873*H873</f>
        <v>0</v>
      </c>
      <c r="Q873" s="187">
        <v>0</v>
      </c>
      <c r="R873" s="187">
        <f>Q873*H873</f>
        <v>0</v>
      </c>
      <c r="S873" s="187">
        <v>0</v>
      </c>
      <c r="T873" s="188">
        <f>S873*H873</f>
        <v>0</v>
      </c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R873" s="189" t="s">
        <v>133</v>
      </c>
      <c r="AT873" s="189" t="s">
        <v>128</v>
      </c>
      <c r="AU873" s="189" t="s">
        <v>84</v>
      </c>
      <c r="AY873" s="14" t="s">
        <v>125</v>
      </c>
      <c r="BE873" s="190">
        <f>IF(N873="základní",J873,0)</f>
        <v>4070</v>
      </c>
      <c r="BF873" s="190">
        <f>IF(N873="snížená",J873,0)</f>
        <v>0</v>
      </c>
      <c r="BG873" s="190">
        <f>IF(N873="zákl. přenesená",J873,0)</f>
        <v>0</v>
      </c>
      <c r="BH873" s="190">
        <f>IF(N873="sníž. přenesená",J873,0)</f>
        <v>0</v>
      </c>
      <c r="BI873" s="190">
        <f>IF(N873="nulová",J873,0)</f>
        <v>0</v>
      </c>
      <c r="BJ873" s="14" t="s">
        <v>82</v>
      </c>
      <c r="BK873" s="190">
        <f>ROUND(I873*H873,2)</f>
        <v>4070</v>
      </c>
      <c r="BL873" s="14" t="s">
        <v>133</v>
      </c>
      <c r="BM873" s="189" t="s">
        <v>1565</v>
      </c>
    </row>
    <row r="874" spans="1:65" s="2" customFormat="1">
      <c r="A874" s="28"/>
      <c r="B874" s="29"/>
      <c r="C874" s="30"/>
      <c r="D874" s="191" t="s">
        <v>135</v>
      </c>
      <c r="E874" s="30"/>
      <c r="F874" s="192" t="s">
        <v>1564</v>
      </c>
      <c r="G874" s="30"/>
      <c r="H874" s="30"/>
      <c r="I874" s="30"/>
      <c r="J874" s="30"/>
      <c r="K874" s="30"/>
      <c r="L874" s="33"/>
      <c r="M874" s="193"/>
      <c r="N874" s="194"/>
      <c r="O874" s="65"/>
      <c r="P874" s="65"/>
      <c r="Q874" s="65"/>
      <c r="R874" s="65"/>
      <c r="S874" s="65"/>
      <c r="T874" s="66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T874" s="14" t="s">
        <v>135</v>
      </c>
      <c r="AU874" s="14" t="s">
        <v>84</v>
      </c>
    </row>
    <row r="875" spans="1:65" s="2" customFormat="1" ht="21.75" customHeight="1">
      <c r="A875" s="28"/>
      <c r="B875" s="29"/>
      <c r="C875" s="179" t="s">
        <v>1566</v>
      </c>
      <c r="D875" s="179" t="s">
        <v>128</v>
      </c>
      <c r="E875" s="180" t="s">
        <v>1567</v>
      </c>
      <c r="F875" s="181" t="s">
        <v>1568</v>
      </c>
      <c r="G875" s="182" t="s">
        <v>147</v>
      </c>
      <c r="H875" s="183">
        <v>1</v>
      </c>
      <c r="I875" s="184">
        <v>6710</v>
      </c>
      <c r="J875" s="184">
        <f>ROUND(I875*H875,2)</f>
        <v>6710</v>
      </c>
      <c r="K875" s="181" t="s">
        <v>132</v>
      </c>
      <c r="L875" s="33"/>
      <c r="M875" s="185" t="s">
        <v>1</v>
      </c>
      <c r="N875" s="186" t="s">
        <v>39</v>
      </c>
      <c r="O875" s="187">
        <v>0</v>
      </c>
      <c r="P875" s="187">
        <f>O875*H875</f>
        <v>0</v>
      </c>
      <c r="Q875" s="187">
        <v>0</v>
      </c>
      <c r="R875" s="187">
        <f>Q875*H875</f>
        <v>0</v>
      </c>
      <c r="S875" s="187">
        <v>0</v>
      </c>
      <c r="T875" s="188">
        <f>S875*H875</f>
        <v>0</v>
      </c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R875" s="189" t="s">
        <v>133</v>
      </c>
      <c r="AT875" s="189" t="s">
        <v>128</v>
      </c>
      <c r="AU875" s="189" t="s">
        <v>84</v>
      </c>
      <c r="AY875" s="14" t="s">
        <v>125</v>
      </c>
      <c r="BE875" s="190">
        <f>IF(N875="základní",J875,0)</f>
        <v>6710</v>
      </c>
      <c r="BF875" s="190">
        <f>IF(N875="snížená",J875,0)</f>
        <v>0</v>
      </c>
      <c r="BG875" s="190">
        <f>IF(N875="zákl. přenesená",J875,0)</f>
        <v>0</v>
      </c>
      <c r="BH875" s="190">
        <f>IF(N875="sníž. přenesená",J875,0)</f>
        <v>0</v>
      </c>
      <c r="BI875" s="190">
        <f>IF(N875="nulová",J875,0)</f>
        <v>0</v>
      </c>
      <c r="BJ875" s="14" t="s">
        <v>82</v>
      </c>
      <c r="BK875" s="190">
        <f>ROUND(I875*H875,2)</f>
        <v>6710</v>
      </c>
      <c r="BL875" s="14" t="s">
        <v>133</v>
      </c>
      <c r="BM875" s="189" t="s">
        <v>1569</v>
      </c>
    </row>
    <row r="876" spans="1:65" s="2" customFormat="1">
      <c r="A876" s="28"/>
      <c r="B876" s="29"/>
      <c r="C876" s="30"/>
      <c r="D876" s="191" t="s">
        <v>135</v>
      </c>
      <c r="E876" s="30"/>
      <c r="F876" s="192" t="s">
        <v>1568</v>
      </c>
      <c r="G876" s="30"/>
      <c r="H876" s="30"/>
      <c r="I876" s="30"/>
      <c r="J876" s="30"/>
      <c r="K876" s="30"/>
      <c r="L876" s="33"/>
      <c r="M876" s="193"/>
      <c r="N876" s="194"/>
      <c r="O876" s="65"/>
      <c r="P876" s="65"/>
      <c r="Q876" s="65"/>
      <c r="R876" s="65"/>
      <c r="S876" s="65"/>
      <c r="T876" s="66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T876" s="14" t="s">
        <v>135</v>
      </c>
      <c r="AU876" s="14" t="s">
        <v>84</v>
      </c>
    </row>
    <row r="877" spans="1:65" s="2" customFormat="1" ht="16.5" customHeight="1">
      <c r="A877" s="28"/>
      <c r="B877" s="29"/>
      <c r="C877" s="179" t="s">
        <v>783</v>
      </c>
      <c r="D877" s="179" t="s">
        <v>128</v>
      </c>
      <c r="E877" s="180" t="s">
        <v>1570</v>
      </c>
      <c r="F877" s="181" t="s">
        <v>1571</v>
      </c>
      <c r="G877" s="182" t="s">
        <v>147</v>
      </c>
      <c r="H877" s="183">
        <v>1</v>
      </c>
      <c r="I877" s="184">
        <v>1760</v>
      </c>
      <c r="J877" s="184">
        <f>ROUND(I877*H877,2)</f>
        <v>1760</v>
      </c>
      <c r="K877" s="181" t="s">
        <v>132</v>
      </c>
      <c r="L877" s="33"/>
      <c r="M877" s="185" t="s">
        <v>1</v>
      </c>
      <c r="N877" s="186" t="s">
        <v>39</v>
      </c>
      <c r="O877" s="187">
        <v>0</v>
      </c>
      <c r="P877" s="187">
        <f>O877*H877</f>
        <v>0</v>
      </c>
      <c r="Q877" s="187">
        <v>0</v>
      </c>
      <c r="R877" s="187">
        <f>Q877*H877</f>
        <v>0</v>
      </c>
      <c r="S877" s="187">
        <v>0</v>
      </c>
      <c r="T877" s="188">
        <f>S877*H877</f>
        <v>0</v>
      </c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R877" s="189" t="s">
        <v>133</v>
      </c>
      <c r="AT877" s="189" t="s">
        <v>128</v>
      </c>
      <c r="AU877" s="189" t="s">
        <v>84</v>
      </c>
      <c r="AY877" s="14" t="s">
        <v>125</v>
      </c>
      <c r="BE877" s="190">
        <f>IF(N877="základní",J877,0)</f>
        <v>1760</v>
      </c>
      <c r="BF877" s="190">
        <f>IF(N877="snížená",J877,0)</f>
        <v>0</v>
      </c>
      <c r="BG877" s="190">
        <f>IF(N877="zákl. přenesená",J877,0)</f>
        <v>0</v>
      </c>
      <c r="BH877" s="190">
        <f>IF(N877="sníž. přenesená",J877,0)</f>
        <v>0</v>
      </c>
      <c r="BI877" s="190">
        <f>IF(N877="nulová",J877,0)</f>
        <v>0</v>
      </c>
      <c r="BJ877" s="14" t="s">
        <v>82</v>
      </c>
      <c r="BK877" s="190">
        <f>ROUND(I877*H877,2)</f>
        <v>1760</v>
      </c>
      <c r="BL877" s="14" t="s">
        <v>133</v>
      </c>
      <c r="BM877" s="189" t="s">
        <v>1572</v>
      </c>
    </row>
    <row r="878" spans="1:65" s="2" customFormat="1" ht="19.2">
      <c r="A878" s="28"/>
      <c r="B878" s="29"/>
      <c r="C878" s="30"/>
      <c r="D878" s="191" t="s">
        <v>135</v>
      </c>
      <c r="E878" s="30"/>
      <c r="F878" s="192" t="s">
        <v>1573</v>
      </c>
      <c r="G878" s="30"/>
      <c r="H878" s="30"/>
      <c r="I878" s="30"/>
      <c r="J878" s="30"/>
      <c r="K878" s="30"/>
      <c r="L878" s="33"/>
      <c r="M878" s="193"/>
      <c r="N878" s="194"/>
      <c r="O878" s="65"/>
      <c r="P878" s="65"/>
      <c r="Q878" s="65"/>
      <c r="R878" s="65"/>
      <c r="S878" s="65"/>
      <c r="T878" s="66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T878" s="14" t="s">
        <v>135</v>
      </c>
      <c r="AU878" s="14" t="s">
        <v>84</v>
      </c>
    </row>
    <row r="879" spans="1:65" s="2" customFormat="1" ht="16.5" customHeight="1">
      <c r="A879" s="28"/>
      <c r="B879" s="29"/>
      <c r="C879" s="179" t="s">
        <v>1574</v>
      </c>
      <c r="D879" s="179" t="s">
        <v>128</v>
      </c>
      <c r="E879" s="180" t="s">
        <v>1575</v>
      </c>
      <c r="F879" s="181" t="s">
        <v>1576</v>
      </c>
      <c r="G879" s="182" t="s">
        <v>147</v>
      </c>
      <c r="H879" s="183">
        <v>1</v>
      </c>
      <c r="I879" s="184">
        <v>4400</v>
      </c>
      <c r="J879" s="184">
        <f>ROUND(I879*H879,2)</f>
        <v>4400</v>
      </c>
      <c r="K879" s="181" t="s">
        <v>132</v>
      </c>
      <c r="L879" s="33"/>
      <c r="M879" s="185" t="s">
        <v>1</v>
      </c>
      <c r="N879" s="186" t="s">
        <v>39</v>
      </c>
      <c r="O879" s="187">
        <v>0</v>
      </c>
      <c r="P879" s="187">
        <f>O879*H879</f>
        <v>0</v>
      </c>
      <c r="Q879" s="187">
        <v>0</v>
      </c>
      <c r="R879" s="187">
        <f>Q879*H879</f>
        <v>0</v>
      </c>
      <c r="S879" s="187">
        <v>0</v>
      </c>
      <c r="T879" s="188">
        <f>S879*H879</f>
        <v>0</v>
      </c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R879" s="189" t="s">
        <v>133</v>
      </c>
      <c r="AT879" s="189" t="s">
        <v>128</v>
      </c>
      <c r="AU879" s="189" t="s">
        <v>84</v>
      </c>
      <c r="AY879" s="14" t="s">
        <v>125</v>
      </c>
      <c r="BE879" s="190">
        <f>IF(N879="základní",J879,0)</f>
        <v>4400</v>
      </c>
      <c r="BF879" s="190">
        <f>IF(N879="snížená",J879,0)</f>
        <v>0</v>
      </c>
      <c r="BG879" s="190">
        <f>IF(N879="zákl. přenesená",J879,0)</f>
        <v>0</v>
      </c>
      <c r="BH879" s="190">
        <f>IF(N879="sníž. přenesená",J879,0)</f>
        <v>0</v>
      </c>
      <c r="BI879" s="190">
        <f>IF(N879="nulová",J879,0)</f>
        <v>0</v>
      </c>
      <c r="BJ879" s="14" t="s">
        <v>82</v>
      </c>
      <c r="BK879" s="190">
        <f>ROUND(I879*H879,2)</f>
        <v>4400</v>
      </c>
      <c r="BL879" s="14" t="s">
        <v>133</v>
      </c>
      <c r="BM879" s="189" t="s">
        <v>1577</v>
      </c>
    </row>
    <row r="880" spans="1:65" s="2" customFormat="1" ht="19.2">
      <c r="A880" s="28"/>
      <c r="B880" s="29"/>
      <c r="C880" s="30"/>
      <c r="D880" s="191" t="s">
        <v>135</v>
      </c>
      <c r="E880" s="30"/>
      <c r="F880" s="192" t="s">
        <v>1578</v>
      </c>
      <c r="G880" s="30"/>
      <c r="H880" s="30"/>
      <c r="I880" s="30"/>
      <c r="J880" s="30"/>
      <c r="K880" s="30"/>
      <c r="L880" s="33"/>
      <c r="M880" s="193"/>
      <c r="N880" s="194"/>
      <c r="O880" s="65"/>
      <c r="P880" s="65"/>
      <c r="Q880" s="65"/>
      <c r="R880" s="65"/>
      <c r="S880" s="65"/>
      <c r="T880" s="66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T880" s="14" t="s">
        <v>135</v>
      </c>
      <c r="AU880" s="14" t="s">
        <v>84</v>
      </c>
    </row>
    <row r="881" spans="1:65" s="12" customFormat="1" ht="22.8" customHeight="1">
      <c r="B881" s="164"/>
      <c r="C881" s="165"/>
      <c r="D881" s="166" t="s">
        <v>73</v>
      </c>
      <c r="E881" s="177" t="s">
        <v>1579</v>
      </c>
      <c r="F881" s="177" t="s">
        <v>1580</v>
      </c>
      <c r="G881" s="165"/>
      <c r="H881" s="165"/>
      <c r="I881" s="165"/>
      <c r="J881" s="178">
        <f>BK881</f>
        <v>32475</v>
      </c>
      <c r="K881" s="165"/>
      <c r="L881" s="169"/>
      <c r="M881" s="170"/>
      <c r="N881" s="171"/>
      <c r="O881" s="171"/>
      <c r="P881" s="172">
        <f>SUM(P882:P915)</f>
        <v>0</v>
      </c>
      <c r="Q881" s="171"/>
      <c r="R881" s="172">
        <f>SUM(R882:R915)</f>
        <v>0</v>
      </c>
      <c r="S881" s="171"/>
      <c r="T881" s="173">
        <f>SUM(T882:T915)</f>
        <v>0</v>
      </c>
      <c r="AR881" s="174" t="s">
        <v>82</v>
      </c>
      <c r="AT881" s="175" t="s">
        <v>73</v>
      </c>
      <c r="AU881" s="175" t="s">
        <v>82</v>
      </c>
      <c r="AY881" s="174" t="s">
        <v>125</v>
      </c>
      <c r="BK881" s="176">
        <f>SUM(BK882:BK915)</f>
        <v>32475</v>
      </c>
    </row>
    <row r="882" spans="1:65" s="2" customFormat="1" ht="16.5" customHeight="1">
      <c r="A882" s="28"/>
      <c r="B882" s="29"/>
      <c r="C882" s="179" t="s">
        <v>787</v>
      </c>
      <c r="D882" s="179" t="s">
        <v>128</v>
      </c>
      <c r="E882" s="180" t="s">
        <v>1581</v>
      </c>
      <c r="F882" s="181" t="s">
        <v>1582</v>
      </c>
      <c r="G882" s="182" t="s">
        <v>147</v>
      </c>
      <c r="H882" s="183">
        <v>1</v>
      </c>
      <c r="I882" s="184">
        <v>682</v>
      </c>
      <c r="J882" s="184">
        <f>ROUND(I882*H882,2)</f>
        <v>682</v>
      </c>
      <c r="K882" s="181" t="s">
        <v>132</v>
      </c>
      <c r="L882" s="33"/>
      <c r="M882" s="185" t="s">
        <v>1</v>
      </c>
      <c r="N882" s="186" t="s">
        <v>39</v>
      </c>
      <c r="O882" s="187">
        <v>0</v>
      </c>
      <c r="P882" s="187">
        <f>O882*H882</f>
        <v>0</v>
      </c>
      <c r="Q882" s="187">
        <v>0</v>
      </c>
      <c r="R882" s="187">
        <f>Q882*H882</f>
        <v>0</v>
      </c>
      <c r="S882" s="187">
        <v>0</v>
      </c>
      <c r="T882" s="188">
        <f>S882*H882</f>
        <v>0</v>
      </c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R882" s="189" t="s">
        <v>133</v>
      </c>
      <c r="AT882" s="189" t="s">
        <v>128</v>
      </c>
      <c r="AU882" s="189" t="s">
        <v>84</v>
      </c>
      <c r="AY882" s="14" t="s">
        <v>125</v>
      </c>
      <c r="BE882" s="190">
        <f>IF(N882="základní",J882,0)</f>
        <v>682</v>
      </c>
      <c r="BF882" s="190">
        <f>IF(N882="snížená",J882,0)</f>
        <v>0</v>
      </c>
      <c r="BG882" s="190">
        <f>IF(N882="zákl. přenesená",J882,0)</f>
        <v>0</v>
      </c>
      <c r="BH882" s="190">
        <f>IF(N882="sníž. přenesená",J882,0)</f>
        <v>0</v>
      </c>
      <c r="BI882" s="190">
        <f>IF(N882="nulová",J882,0)</f>
        <v>0</v>
      </c>
      <c r="BJ882" s="14" t="s">
        <v>82</v>
      </c>
      <c r="BK882" s="190">
        <f>ROUND(I882*H882,2)</f>
        <v>682</v>
      </c>
      <c r="BL882" s="14" t="s">
        <v>133</v>
      </c>
      <c r="BM882" s="189" t="s">
        <v>1583</v>
      </c>
    </row>
    <row r="883" spans="1:65" s="2" customFormat="1" ht="19.2">
      <c r="A883" s="28"/>
      <c r="B883" s="29"/>
      <c r="C883" s="30"/>
      <c r="D883" s="191" t="s">
        <v>135</v>
      </c>
      <c r="E883" s="30"/>
      <c r="F883" s="192" t="s">
        <v>1584</v>
      </c>
      <c r="G883" s="30"/>
      <c r="H883" s="30"/>
      <c r="I883" s="30"/>
      <c r="J883" s="30"/>
      <c r="K883" s="30"/>
      <c r="L883" s="33"/>
      <c r="M883" s="193"/>
      <c r="N883" s="194"/>
      <c r="O883" s="65"/>
      <c r="P883" s="65"/>
      <c r="Q883" s="65"/>
      <c r="R883" s="65"/>
      <c r="S883" s="65"/>
      <c r="T883" s="66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T883" s="14" t="s">
        <v>135</v>
      </c>
      <c r="AU883" s="14" t="s">
        <v>84</v>
      </c>
    </row>
    <row r="884" spans="1:65" s="2" customFormat="1" ht="16.5" customHeight="1">
      <c r="A884" s="28"/>
      <c r="B884" s="29"/>
      <c r="C884" s="179" t="s">
        <v>1585</v>
      </c>
      <c r="D884" s="179" t="s">
        <v>128</v>
      </c>
      <c r="E884" s="180" t="s">
        <v>1586</v>
      </c>
      <c r="F884" s="181" t="s">
        <v>1587</v>
      </c>
      <c r="G884" s="182" t="s">
        <v>147</v>
      </c>
      <c r="H884" s="183">
        <v>1</v>
      </c>
      <c r="I884" s="184">
        <v>701</v>
      </c>
      <c r="J884" s="184">
        <f>ROUND(I884*H884,2)</f>
        <v>701</v>
      </c>
      <c r="K884" s="181" t="s">
        <v>132</v>
      </c>
      <c r="L884" s="33"/>
      <c r="M884" s="185" t="s">
        <v>1</v>
      </c>
      <c r="N884" s="186" t="s">
        <v>39</v>
      </c>
      <c r="O884" s="187">
        <v>0</v>
      </c>
      <c r="P884" s="187">
        <f>O884*H884</f>
        <v>0</v>
      </c>
      <c r="Q884" s="187">
        <v>0</v>
      </c>
      <c r="R884" s="187">
        <f>Q884*H884</f>
        <v>0</v>
      </c>
      <c r="S884" s="187">
        <v>0</v>
      </c>
      <c r="T884" s="188">
        <f>S884*H884</f>
        <v>0</v>
      </c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R884" s="189" t="s">
        <v>133</v>
      </c>
      <c r="AT884" s="189" t="s">
        <v>128</v>
      </c>
      <c r="AU884" s="189" t="s">
        <v>84</v>
      </c>
      <c r="AY884" s="14" t="s">
        <v>125</v>
      </c>
      <c r="BE884" s="190">
        <f>IF(N884="základní",J884,0)</f>
        <v>701</v>
      </c>
      <c r="BF884" s="190">
        <f>IF(N884="snížená",J884,0)</f>
        <v>0</v>
      </c>
      <c r="BG884" s="190">
        <f>IF(N884="zákl. přenesená",J884,0)</f>
        <v>0</v>
      </c>
      <c r="BH884" s="190">
        <f>IF(N884="sníž. přenesená",J884,0)</f>
        <v>0</v>
      </c>
      <c r="BI884" s="190">
        <f>IF(N884="nulová",J884,0)</f>
        <v>0</v>
      </c>
      <c r="BJ884" s="14" t="s">
        <v>82</v>
      </c>
      <c r="BK884" s="190">
        <f>ROUND(I884*H884,2)</f>
        <v>701</v>
      </c>
      <c r="BL884" s="14" t="s">
        <v>133</v>
      </c>
      <c r="BM884" s="189" t="s">
        <v>1588</v>
      </c>
    </row>
    <row r="885" spans="1:65" s="2" customFormat="1" ht="19.2">
      <c r="A885" s="28"/>
      <c r="B885" s="29"/>
      <c r="C885" s="30"/>
      <c r="D885" s="191" t="s">
        <v>135</v>
      </c>
      <c r="E885" s="30"/>
      <c r="F885" s="192" t="s">
        <v>1589</v>
      </c>
      <c r="G885" s="30"/>
      <c r="H885" s="30"/>
      <c r="I885" s="30"/>
      <c r="J885" s="30"/>
      <c r="K885" s="30"/>
      <c r="L885" s="33"/>
      <c r="M885" s="193"/>
      <c r="N885" s="194"/>
      <c r="O885" s="65"/>
      <c r="P885" s="65"/>
      <c r="Q885" s="65"/>
      <c r="R885" s="65"/>
      <c r="S885" s="65"/>
      <c r="T885" s="66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T885" s="14" t="s">
        <v>135</v>
      </c>
      <c r="AU885" s="14" t="s">
        <v>84</v>
      </c>
    </row>
    <row r="886" spans="1:65" s="2" customFormat="1" ht="16.5" customHeight="1">
      <c r="A886" s="28"/>
      <c r="B886" s="29"/>
      <c r="C886" s="179" t="s">
        <v>792</v>
      </c>
      <c r="D886" s="179" t="s">
        <v>128</v>
      </c>
      <c r="E886" s="180" t="s">
        <v>1590</v>
      </c>
      <c r="F886" s="181" t="s">
        <v>1591</v>
      </c>
      <c r="G886" s="182" t="s">
        <v>147</v>
      </c>
      <c r="H886" s="183">
        <v>1</v>
      </c>
      <c r="I886" s="184">
        <v>682</v>
      </c>
      <c r="J886" s="184">
        <f>ROUND(I886*H886,2)</f>
        <v>682</v>
      </c>
      <c r="K886" s="181" t="s">
        <v>132</v>
      </c>
      <c r="L886" s="33"/>
      <c r="M886" s="185" t="s">
        <v>1</v>
      </c>
      <c r="N886" s="186" t="s">
        <v>39</v>
      </c>
      <c r="O886" s="187">
        <v>0</v>
      </c>
      <c r="P886" s="187">
        <f>O886*H886</f>
        <v>0</v>
      </c>
      <c r="Q886" s="187">
        <v>0</v>
      </c>
      <c r="R886" s="187">
        <f>Q886*H886</f>
        <v>0</v>
      </c>
      <c r="S886" s="187">
        <v>0</v>
      </c>
      <c r="T886" s="188">
        <f>S886*H886</f>
        <v>0</v>
      </c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R886" s="189" t="s">
        <v>133</v>
      </c>
      <c r="AT886" s="189" t="s">
        <v>128</v>
      </c>
      <c r="AU886" s="189" t="s">
        <v>84</v>
      </c>
      <c r="AY886" s="14" t="s">
        <v>125</v>
      </c>
      <c r="BE886" s="190">
        <f>IF(N886="základní",J886,0)</f>
        <v>682</v>
      </c>
      <c r="BF886" s="190">
        <f>IF(N886="snížená",J886,0)</f>
        <v>0</v>
      </c>
      <c r="BG886" s="190">
        <f>IF(N886="zákl. přenesená",J886,0)</f>
        <v>0</v>
      </c>
      <c r="BH886" s="190">
        <f>IF(N886="sníž. přenesená",J886,0)</f>
        <v>0</v>
      </c>
      <c r="BI886" s="190">
        <f>IF(N886="nulová",J886,0)</f>
        <v>0</v>
      </c>
      <c r="BJ886" s="14" t="s">
        <v>82</v>
      </c>
      <c r="BK886" s="190">
        <f>ROUND(I886*H886,2)</f>
        <v>682</v>
      </c>
      <c r="BL886" s="14" t="s">
        <v>133</v>
      </c>
      <c r="BM886" s="189" t="s">
        <v>1592</v>
      </c>
    </row>
    <row r="887" spans="1:65" s="2" customFormat="1" ht="19.2">
      <c r="A887" s="28"/>
      <c r="B887" s="29"/>
      <c r="C887" s="30"/>
      <c r="D887" s="191" t="s">
        <v>135</v>
      </c>
      <c r="E887" s="30"/>
      <c r="F887" s="192" t="s">
        <v>1593</v>
      </c>
      <c r="G887" s="30"/>
      <c r="H887" s="30"/>
      <c r="I887" s="30"/>
      <c r="J887" s="30"/>
      <c r="K887" s="30"/>
      <c r="L887" s="33"/>
      <c r="M887" s="193"/>
      <c r="N887" s="194"/>
      <c r="O887" s="65"/>
      <c r="P887" s="65"/>
      <c r="Q887" s="65"/>
      <c r="R887" s="65"/>
      <c r="S887" s="65"/>
      <c r="T887" s="66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T887" s="14" t="s">
        <v>135</v>
      </c>
      <c r="AU887" s="14" t="s">
        <v>84</v>
      </c>
    </row>
    <row r="888" spans="1:65" s="2" customFormat="1" ht="16.5" customHeight="1">
      <c r="A888" s="28"/>
      <c r="B888" s="29"/>
      <c r="C888" s="179" t="s">
        <v>1594</v>
      </c>
      <c r="D888" s="179" t="s">
        <v>128</v>
      </c>
      <c r="E888" s="180" t="s">
        <v>1595</v>
      </c>
      <c r="F888" s="181" t="s">
        <v>1596</v>
      </c>
      <c r="G888" s="182" t="s">
        <v>147</v>
      </c>
      <c r="H888" s="183">
        <v>1</v>
      </c>
      <c r="I888" s="184">
        <v>824</v>
      </c>
      <c r="J888" s="184">
        <f>ROUND(I888*H888,2)</f>
        <v>824</v>
      </c>
      <c r="K888" s="181" t="s">
        <v>132</v>
      </c>
      <c r="L888" s="33"/>
      <c r="M888" s="185" t="s">
        <v>1</v>
      </c>
      <c r="N888" s="186" t="s">
        <v>39</v>
      </c>
      <c r="O888" s="187">
        <v>0</v>
      </c>
      <c r="P888" s="187">
        <f>O888*H888</f>
        <v>0</v>
      </c>
      <c r="Q888" s="187">
        <v>0</v>
      </c>
      <c r="R888" s="187">
        <f>Q888*H888</f>
        <v>0</v>
      </c>
      <c r="S888" s="187">
        <v>0</v>
      </c>
      <c r="T888" s="188">
        <f>S888*H888</f>
        <v>0</v>
      </c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R888" s="189" t="s">
        <v>133</v>
      </c>
      <c r="AT888" s="189" t="s">
        <v>128</v>
      </c>
      <c r="AU888" s="189" t="s">
        <v>84</v>
      </c>
      <c r="AY888" s="14" t="s">
        <v>125</v>
      </c>
      <c r="BE888" s="190">
        <f>IF(N888="základní",J888,0)</f>
        <v>824</v>
      </c>
      <c r="BF888" s="190">
        <f>IF(N888="snížená",J888,0)</f>
        <v>0</v>
      </c>
      <c r="BG888" s="190">
        <f>IF(N888="zákl. přenesená",J888,0)</f>
        <v>0</v>
      </c>
      <c r="BH888" s="190">
        <f>IF(N888="sníž. přenesená",J888,0)</f>
        <v>0</v>
      </c>
      <c r="BI888" s="190">
        <f>IF(N888="nulová",J888,0)</f>
        <v>0</v>
      </c>
      <c r="BJ888" s="14" t="s">
        <v>82</v>
      </c>
      <c r="BK888" s="190">
        <f>ROUND(I888*H888,2)</f>
        <v>824</v>
      </c>
      <c r="BL888" s="14" t="s">
        <v>133</v>
      </c>
      <c r="BM888" s="189" t="s">
        <v>1597</v>
      </c>
    </row>
    <row r="889" spans="1:65" s="2" customFormat="1">
      <c r="A889" s="28"/>
      <c r="B889" s="29"/>
      <c r="C889" s="30"/>
      <c r="D889" s="191" t="s">
        <v>135</v>
      </c>
      <c r="E889" s="30"/>
      <c r="F889" s="192" t="s">
        <v>1596</v>
      </c>
      <c r="G889" s="30"/>
      <c r="H889" s="30"/>
      <c r="I889" s="30"/>
      <c r="J889" s="30"/>
      <c r="K889" s="30"/>
      <c r="L889" s="33"/>
      <c r="M889" s="193"/>
      <c r="N889" s="194"/>
      <c r="O889" s="65"/>
      <c r="P889" s="65"/>
      <c r="Q889" s="65"/>
      <c r="R889" s="65"/>
      <c r="S889" s="65"/>
      <c r="T889" s="66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T889" s="14" t="s">
        <v>135</v>
      </c>
      <c r="AU889" s="14" t="s">
        <v>84</v>
      </c>
    </row>
    <row r="890" spans="1:65" s="2" customFormat="1" ht="16.5" customHeight="1">
      <c r="A890" s="28"/>
      <c r="B890" s="29"/>
      <c r="C890" s="179" t="s">
        <v>796</v>
      </c>
      <c r="D890" s="179" t="s">
        <v>128</v>
      </c>
      <c r="E890" s="180" t="s">
        <v>1598</v>
      </c>
      <c r="F890" s="181" t="s">
        <v>1599</v>
      </c>
      <c r="G890" s="182" t="s">
        <v>147</v>
      </c>
      <c r="H890" s="183">
        <v>1</v>
      </c>
      <c r="I890" s="184">
        <v>2300</v>
      </c>
      <c r="J890" s="184">
        <f>ROUND(I890*H890,2)</f>
        <v>2300</v>
      </c>
      <c r="K890" s="181" t="s">
        <v>132</v>
      </c>
      <c r="L890" s="33"/>
      <c r="M890" s="185" t="s">
        <v>1</v>
      </c>
      <c r="N890" s="186" t="s">
        <v>39</v>
      </c>
      <c r="O890" s="187">
        <v>0</v>
      </c>
      <c r="P890" s="187">
        <f>O890*H890</f>
        <v>0</v>
      </c>
      <c r="Q890" s="187">
        <v>0</v>
      </c>
      <c r="R890" s="187">
        <f>Q890*H890</f>
        <v>0</v>
      </c>
      <c r="S890" s="187">
        <v>0</v>
      </c>
      <c r="T890" s="188">
        <f>S890*H890</f>
        <v>0</v>
      </c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R890" s="189" t="s">
        <v>133</v>
      </c>
      <c r="AT890" s="189" t="s">
        <v>128</v>
      </c>
      <c r="AU890" s="189" t="s">
        <v>84</v>
      </c>
      <c r="AY890" s="14" t="s">
        <v>125</v>
      </c>
      <c r="BE890" s="190">
        <f>IF(N890="základní",J890,0)</f>
        <v>2300</v>
      </c>
      <c r="BF890" s="190">
        <f>IF(N890="snížená",J890,0)</f>
        <v>0</v>
      </c>
      <c r="BG890" s="190">
        <f>IF(N890="zákl. přenesená",J890,0)</f>
        <v>0</v>
      </c>
      <c r="BH890" s="190">
        <f>IF(N890="sníž. přenesená",J890,0)</f>
        <v>0</v>
      </c>
      <c r="BI890" s="190">
        <f>IF(N890="nulová",J890,0)</f>
        <v>0</v>
      </c>
      <c r="BJ890" s="14" t="s">
        <v>82</v>
      </c>
      <c r="BK890" s="190">
        <f>ROUND(I890*H890,2)</f>
        <v>2300</v>
      </c>
      <c r="BL890" s="14" t="s">
        <v>133</v>
      </c>
      <c r="BM890" s="189" t="s">
        <v>1600</v>
      </c>
    </row>
    <row r="891" spans="1:65" s="2" customFormat="1" ht="28.8">
      <c r="A891" s="28"/>
      <c r="B891" s="29"/>
      <c r="C891" s="30"/>
      <c r="D891" s="191" t="s">
        <v>135</v>
      </c>
      <c r="E891" s="30"/>
      <c r="F891" s="192" t="s">
        <v>1601</v>
      </c>
      <c r="G891" s="30"/>
      <c r="H891" s="30"/>
      <c r="I891" s="30"/>
      <c r="J891" s="30"/>
      <c r="K891" s="30"/>
      <c r="L891" s="33"/>
      <c r="M891" s="193"/>
      <c r="N891" s="194"/>
      <c r="O891" s="65"/>
      <c r="P891" s="65"/>
      <c r="Q891" s="65"/>
      <c r="R891" s="65"/>
      <c r="S891" s="65"/>
      <c r="T891" s="66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T891" s="14" t="s">
        <v>135</v>
      </c>
      <c r="AU891" s="14" t="s">
        <v>84</v>
      </c>
    </row>
    <row r="892" spans="1:65" s="2" customFormat="1" ht="16.5" customHeight="1">
      <c r="A892" s="28"/>
      <c r="B892" s="29"/>
      <c r="C892" s="179" t="s">
        <v>1602</v>
      </c>
      <c r="D892" s="179" t="s">
        <v>128</v>
      </c>
      <c r="E892" s="180" t="s">
        <v>1603</v>
      </c>
      <c r="F892" s="181" t="s">
        <v>1604</v>
      </c>
      <c r="G892" s="182" t="s">
        <v>147</v>
      </c>
      <c r="H892" s="183">
        <v>1</v>
      </c>
      <c r="I892" s="184">
        <v>1120</v>
      </c>
      <c r="J892" s="184">
        <f>ROUND(I892*H892,2)</f>
        <v>1120</v>
      </c>
      <c r="K892" s="181" t="s">
        <v>132</v>
      </c>
      <c r="L892" s="33"/>
      <c r="M892" s="185" t="s">
        <v>1</v>
      </c>
      <c r="N892" s="186" t="s">
        <v>39</v>
      </c>
      <c r="O892" s="187">
        <v>0</v>
      </c>
      <c r="P892" s="187">
        <f>O892*H892</f>
        <v>0</v>
      </c>
      <c r="Q892" s="187">
        <v>0</v>
      </c>
      <c r="R892" s="187">
        <f>Q892*H892</f>
        <v>0</v>
      </c>
      <c r="S892" s="187">
        <v>0</v>
      </c>
      <c r="T892" s="188">
        <f>S892*H892</f>
        <v>0</v>
      </c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R892" s="189" t="s">
        <v>133</v>
      </c>
      <c r="AT892" s="189" t="s">
        <v>128</v>
      </c>
      <c r="AU892" s="189" t="s">
        <v>84</v>
      </c>
      <c r="AY892" s="14" t="s">
        <v>125</v>
      </c>
      <c r="BE892" s="190">
        <f>IF(N892="základní",J892,0)</f>
        <v>1120</v>
      </c>
      <c r="BF892" s="190">
        <f>IF(N892="snížená",J892,0)</f>
        <v>0</v>
      </c>
      <c r="BG892" s="190">
        <f>IF(N892="zákl. přenesená",J892,0)</f>
        <v>0</v>
      </c>
      <c r="BH892" s="190">
        <f>IF(N892="sníž. přenesená",J892,0)</f>
        <v>0</v>
      </c>
      <c r="BI892" s="190">
        <f>IF(N892="nulová",J892,0)</f>
        <v>0</v>
      </c>
      <c r="BJ892" s="14" t="s">
        <v>82</v>
      </c>
      <c r="BK892" s="190">
        <f>ROUND(I892*H892,2)</f>
        <v>1120</v>
      </c>
      <c r="BL892" s="14" t="s">
        <v>133</v>
      </c>
      <c r="BM892" s="189" t="s">
        <v>1605</v>
      </c>
    </row>
    <row r="893" spans="1:65" s="2" customFormat="1" ht="19.2">
      <c r="A893" s="28"/>
      <c r="B893" s="29"/>
      <c r="C893" s="30"/>
      <c r="D893" s="191" t="s">
        <v>135</v>
      </c>
      <c r="E893" s="30"/>
      <c r="F893" s="192" t="s">
        <v>1606</v>
      </c>
      <c r="G893" s="30"/>
      <c r="H893" s="30"/>
      <c r="I893" s="30"/>
      <c r="J893" s="30"/>
      <c r="K893" s="30"/>
      <c r="L893" s="33"/>
      <c r="M893" s="193"/>
      <c r="N893" s="194"/>
      <c r="O893" s="65"/>
      <c r="P893" s="65"/>
      <c r="Q893" s="65"/>
      <c r="R893" s="65"/>
      <c r="S893" s="65"/>
      <c r="T893" s="66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T893" s="14" t="s">
        <v>135</v>
      </c>
      <c r="AU893" s="14" t="s">
        <v>84</v>
      </c>
    </row>
    <row r="894" spans="1:65" s="2" customFormat="1" ht="16.5" customHeight="1">
      <c r="A894" s="28"/>
      <c r="B894" s="29"/>
      <c r="C894" s="179" t="s">
        <v>802</v>
      </c>
      <c r="D894" s="179" t="s">
        <v>128</v>
      </c>
      <c r="E894" s="180" t="s">
        <v>1607</v>
      </c>
      <c r="F894" s="181" t="s">
        <v>1608</v>
      </c>
      <c r="G894" s="182" t="s">
        <v>147</v>
      </c>
      <c r="H894" s="183">
        <v>1</v>
      </c>
      <c r="I894" s="184">
        <v>239</v>
      </c>
      <c r="J894" s="184">
        <f>ROUND(I894*H894,2)</f>
        <v>239</v>
      </c>
      <c r="K894" s="181" t="s">
        <v>132</v>
      </c>
      <c r="L894" s="33"/>
      <c r="M894" s="185" t="s">
        <v>1</v>
      </c>
      <c r="N894" s="186" t="s">
        <v>39</v>
      </c>
      <c r="O894" s="187">
        <v>0</v>
      </c>
      <c r="P894" s="187">
        <f>O894*H894</f>
        <v>0</v>
      </c>
      <c r="Q894" s="187">
        <v>0</v>
      </c>
      <c r="R894" s="187">
        <f>Q894*H894</f>
        <v>0</v>
      </c>
      <c r="S894" s="187">
        <v>0</v>
      </c>
      <c r="T894" s="188">
        <f>S894*H894</f>
        <v>0</v>
      </c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R894" s="189" t="s">
        <v>1197</v>
      </c>
      <c r="AT894" s="189" t="s">
        <v>128</v>
      </c>
      <c r="AU894" s="189" t="s">
        <v>84</v>
      </c>
      <c r="AY894" s="14" t="s">
        <v>125</v>
      </c>
      <c r="BE894" s="190">
        <f>IF(N894="základní",J894,0)</f>
        <v>239</v>
      </c>
      <c r="BF894" s="190">
        <f>IF(N894="snížená",J894,0)</f>
        <v>0</v>
      </c>
      <c r="BG894" s="190">
        <f>IF(N894="zákl. přenesená",J894,0)</f>
        <v>0</v>
      </c>
      <c r="BH894" s="190">
        <f>IF(N894="sníž. přenesená",J894,0)</f>
        <v>0</v>
      </c>
      <c r="BI894" s="190">
        <f>IF(N894="nulová",J894,0)</f>
        <v>0</v>
      </c>
      <c r="BJ894" s="14" t="s">
        <v>82</v>
      </c>
      <c r="BK894" s="190">
        <f>ROUND(I894*H894,2)</f>
        <v>239</v>
      </c>
      <c r="BL894" s="14" t="s">
        <v>1197</v>
      </c>
      <c r="BM894" s="189" t="s">
        <v>1609</v>
      </c>
    </row>
    <row r="895" spans="1:65" s="2" customFormat="1">
      <c r="A895" s="28"/>
      <c r="B895" s="29"/>
      <c r="C895" s="30"/>
      <c r="D895" s="191" t="s">
        <v>135</v>
      </c>
      <c r="E895" s="30"/>
      <c r="F895" s="192" t="s">
        <v>1608</v>
      </c>
      <c r="G895" s="30"/>
      <c r="H895" s="30"/>
      <c r="I895" s="30"/>
      <c r="J895" s="30"/>
      <c r="K895" s="30"/>
      <c r="L895" s="33"/>
      <c r="M895" s="193"/>
      <c r="N895" s="194"/>
      <c r="O895" s="65"/>
      <c r="P895" s="65"/>
      <c r="Q895" s="65"/>
      <c r="R895" s="65"/>
      <c r="S895" s="65"/>
      <c r="T895" s="66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T895" s="14" t="s">
        <v>135</v>
      </c>
      <c r="AU895" s="14" t="s">
        <v>84</v>
      </c>
    </row>
    <row r="896" spans="1:65" s="2" customFormat="1" ht="16.5" customHeight="1">
      <c r="A896" s="28"/>
      <c r="B896" s="29"/>
      <c r="C896" s="179" t="s">
        <v>1610</v>
      </c>
      <c r="D896" s="179" t="s">
        <v>128</v>
      </c>
      <c r="E896" s="180" t="s">
        <v>1611</v>
      </c>
      <c r="F896" s="181" t="s">
        <v>1612</v>
      </c>
      <c r="G896" s="182" t="s">
        <v>147</v>
      </c>
      <c r="H896" s="183">
        <v>1</v>
      </c>
      <c r="I896" s="184">
        <v>797</v>
      </c>
      <c r="J896" s="184">
        <f>ROUND(I896*H896,2)</f>
        <v>797</v>
      </c>
      <c r="K896" s="181" t="s">
        <v>132</v>
      </c>
      <c r="L896" s="33"/>
      <c r="M896" s="185" t="s">
        <v>1</v>
      </c>
      <c r="N896" s="186" t="s">
        <v>39</v>
      </c>
      <c r="O896" s="187">
        <v>0</v>
      </c>
      <c r="P896" s="187">
        <f>O896*H896</f>
        <v>0</v>
      </c>
      <c r="Q896" s="187">
        <v>0</v>
      </c>
      <c r="R896" s="187">
        <f>Q896*H896</f>
        <v>0</v>
      </c>
      <c r="S896" s="187">
        <v>0</v>
      </c>
      <c r="T896" s="188">
        <f>S896*H896</f>
        <v>0</v>
      </c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R896" s="189" t="s">
        <v>1197</v>
      </c>
      <c r="AT896" s="189" t="s">
        <v>128</v>
      </c>
      <c r="AU896" s="189" t="s">
        <v>84</v>
      </c>
      <c r="AY896" s="14" t="s">
        <v>125</v>
      </c>
      <c r="BE896" s="190">
        <f>IF(N896="základní",J896,0)</f>
        <v>797</v>
      </c>
      <c r="BF896" s="190">
        <f>IF(N896="snížená",J896,0)</f>
        <v>0</v>
      </c>
      <c r="BG896" s="190">
        <f>IF(N896="zákl. přenesená",J896,0)</f>
        <v>0</v>
      </c>
      <c r="BH896" s="190">
        <f>IF(N896="sníž. přenesená",J896,0)</f>
        <v>0</v>
      </c>
      <c r="BI896" s="190">
        <f>IF(N896="nulová",J896,0)</f>
        <v>0</v>
      </c>
      <c r="BJ896" s="14" t="s">
        <v>82</v>
      </c>
      <c r="BK896" s="190">
        <f>ROUND(I896*H896,2)</f>
        <v>797</v>
      </c>
      <c r="BL896" s="14" t="s">
        <v>1197</v>
      </c>
      <c r="BM896" s="189" t="s">
        <v>1613</v>
      </c>
    </row>
    <row r="897" spans="1:65" s="2" customFormat="1" ht="19.2">
      <c r="A897" s="28"/>
      <c r="B897" s="29"/>
      <c r="C897" s="30"/>
      <c r="D897" s="191" t="s">
        <v>135</v>
      </c>
      <c r="E897" s="30"/>
      <c r="F897" s="192" t="s">
        <v>1614</v>
      </c>
      <c r="G897" s="30"/>
      <c r="H897" s="30"/>
      <c r="I897" s="30"/>
      <c r="J897" s="30"/>
      <c r="K897" s="30"/>
      <c r="L897" s="33"/>
      <c r="M897" s="193"/>
      <c r="N897" s="194"/>
      <c r="O897" s="65"/>
      <c r="P897" s="65"/>
      <c r="Q897" s="65"/>
      <c r="R897" s="65"/>
      <c r="S897" s="65"/>
      <c r="T897" s="66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T897" s="14" t="s">
        <v>135</v>
      </c>
      <c r="AU897" s="14" t="s">
        <v>84</v>
      </c>
    </row>
    <row r="898" spans="1:65" s="2" customFormat="1" ht="16.5" customHeight="1">
      <c r="A898" s="28"/>
      <c r="B898" s="29"/>
      <c r="C898" s="179" t="s">
        <v>806</v>
      </c>
      <c r="D898" s="179" t="s">
        <v>128</v>
      </c>
      <c r="E898" s="180" t="s">
        <v>1615</v>
      </c>
      <c r="F898" s="181" t="s">
        <v>1616</v>
      </c>
      <c r="G898" s="182" t="s">
        <v>147</v>
      </c>
      <c r="H898" s="183">
        <v>1</v>
      </c>
      <c r="I898" s="184">
        <v>1520</v>
      </c>
      <c r="J898" s="184">
        <f>ROUND(I898*H898,2)</f>
        <v>1520</v>
      </c>
      <c r="K898" s="181" t="s">
        <v>132</v>
      </c>
      <c r="L898" s="33"/>
      <c r="M898" s="185" t="s">
        <v>1</v>
      </c>
      <c r="N898" s="186" t="s">
        <v>39</v>
      </c>
      <c r="O898" s="187">
        <v>0</v>
      </c>
      <c r="P898" s="187">
        <f>O898*H898</f>
        <v>0</v>
      </c>
      <c r="Q898" s="187">
        <v>0</v>
      </c>
      <c r="R898" s="187">
        <f>Q898*H898</f>
        <v>0</v>
      </c>
      <c r="S898" s="187">
        <v>0</v>
      </c>
      <c r="T898" s="188">
        <f>S898*H898</f>
        <v>0</v>
      </c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R898" s="189" t="s">
        <v>133</v>
      </c>
      <c r="AT898" s="189" t="s">
        <v>128</v>
      </c>
      <c r="AU898" s="189" t="s">
        <v>84</v>
      </c>
      <c r="AY898" s="14" t="s">
        <v>125</v>
      </c>
      <c r="BE898" s="190">
        <f>IF(N898="základní",J898,0)</f>
        <v>1520</v>
      </c>
      <c r="BF898" s="190">
        <f>IF(N898="snížená",J898,0)</f>
        <v>0</v>
      </c>
      <c r="BG898" s="190">
        <f>IF(N898="zákl. přenesená",J898,0)</f>
        <v>0</v>
      </c>
      <c r="BH898" s="190">
        <f>IF(N898="sníž. přenesená",J898,0)</f>
        <v>0</v>
      </c>
      <c r="BI898" s="190">
        <f>IF(N898="nulová",J898,0)</f>
        <v>0</v>
      </c>
      <c r="BJ898" s="14" t="s">
        <v>82</v>
      </c>
      <c r="BK898" s="190">
        <f>ROUND(I898*H898,2)</f>
        <v>1520</v>
      </c>
      <c r="BL898" s="14" t="s">
        <v>133</v>
      </c>
      <c r="BM898" s="189" t="s">
        <v>1617</v>
      </c>
    </row>
    <row r="899" spans="1:65" s="2" customFormat="1">
      <c r="A899" s="28"/>
      <c r="B899" s="29"/>
      <c r="C899" s="30"/>
      <c r="D899" s="191" t="s">
        <v>135</v>
      </c>
      <c r="E899" s="30"/>
      <c r="F899" s="192" t="s">
        <v>1618</v>
      </c>
      <c r="G899" s="30"/>
      <c r="H899" s="30"/>
      <c r="I899" s="30"/>
      <c r="J899" s="30"/>
      <c r="K899" s="30"/>
      <c r="L899" s="33"/>
      <c r="M899" s="193"/>
      <c r="N899" s="194"/>
      <c r="O899" s="65"/>
      <c r="P899" s="65"/>
      <c r="Q899" s="65"/>
      <c r="R899" s="65"/>
      <c r="S899" s="65"/>
      <c r="T899" s="66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T899" s="14" t="s">
        <v>135</v>
      </c>
      <c r="AU899" s="14" t="s">
        <v>84</v>
      </c>
    </row>
    <row r="900" spans="1:65" s="2" customFormat="1" ht="16.5" customHeight="1">
      <c r="A900" s="28"/>
      <c r="B900" s="29"/>
      <c r="C900" s="179" t="s">
        <v>1619</v>
      </c>
      <c r="D900" s="179" t="s">
        <v>128</v>
      </c>
      <c r="E900" s="180" t="s">
        <v>1620</v>
      </c>
      <c r="F900" s="181" t="s">
        <v>1621</v>
      </c>
      <c r="G900" s="182" t="s">
        <v>147</v>
      </c>
      <c r="H900" s="183">
        <v>1</v>
      </c>
      <c r="I900" s="184">
        <v>1280</v>
      </c>
      <c r="J900" s="184">
        <f>ROUND(I900*H900,2)</f>
        <v>1280</v>
      </c>
      <c r="K900" s="181" t="s">
        <v>132</v>
      </c>
      <c r="L900" s="33"/>
      <c r="M900" s="185" t="s">
        <v>1</v>
      </c>
      <c r="N900" s="186" t="s">
        <v>39</v>
      </c>
      <c r="O900" s="187">
        <v>0</v>
      </c>
      <c r="P900" s="187">
        <f>O900*H900</f>
        <v>0</v>
      </c>
      <c r="Q900" s="187">
        <v>0</v>
      </c>
      <c r="R900" s="187">
        <f>Q900*H900</f>
        <v>0</v>
      </c>
      <c r="S900" s="187">
        <v>0</v>
      </c>
      <c r="T900" s="188">
        <f>S900*H900</f>
        <v>0</v>
      </c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R900" s="189" t="s">
        <v>133</v>
      </c>
      <c r="AT900" s="189" t="s">
        <v>128</v>
      </c>
      <c r="AU900" s="189" t="s">
        <v>84</v>
      </c>
      <c r="AY900" s="14" t="s">
        <v>125</v>
      </c>
      <c r="BE900" s="190">
        <f>IF(N900="základní",J900,0)</f>
        <v>1280</v>
      </c>
      <c r="BF900" s="190">
        <f>IF(N900="snížená",J900,0)</f>
        <v>0</v>
      </c>
      <c r="BG900" s="190">
        <f>IF(N900="zákl. přenesená",J900,0)</f>
        <v>0</v>
      </c>
      <c r="BH900" s="190">
        <f>IF(N900="sníž. přenesená",J900,0)</f>
        <v>0</v>
      </c>
      <c r="BI900" s="190">
        <f>IF(N900="nulová",J900,0)</f>
        <v>0</v>
      </c>
      <c r="BJ900" s="14" t="s">
        <v>82</v>
      </c>
      <c r="BK900" s="190">
        <f>ROUND(I900*H900,2)</f>
        <v>1280</v>
      </c>
      <c r="BL900" s="14" t="s">
        <v>133</v>
      </c>
      <c r="BM900" s="189" t="s">
        <v>1622</v>
      </c>
    </row>
    <row r="901" spans="1:65" s="2" customFormat="1" ht="19.2">
      <c r="A901" s="28"/>
      <c r="B901" s="29"/>
      <c r="C901" s="30"/>
      <c r="D901" s="191" t="s">
        <v>135</v>
      </c>
      <c r="E901" s="30"/>
      <c r="F901" s="192" t="s">
        <v>1623</v>
      </c>
      <c r="G901" s="30"/>
      <c r="H901" s="30"/>
      <c r="I901" s="30"/>
      <c r="J901" s="30"/>
      <c r="K901" s="30"/>
      <c r="L901" s="33"/>
      <c r="M901" s="193"/>
      <c r="N901" s="194"/>
      <c r="O901" s="65"/>
      <c r="P901" s="65"/>
      <c r="Q901" s="65"/>
      <c r="R901" s="65"/>
      <c r="S901" s="65"/>
      <c r="T901" s="66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T901" s="14" t="s">
        <v>135</v>
      </c>
      <c r="AU901" s="14" t="s">
        <v>84</v>
      </c>
    </row>
    <row r="902" spans="1:65" s="2" customFormat="1" ht="21.75" customHeight="1">
      <c r="A902" s="28"/>
      <c r="B902" s="29"/>
      <c r="C902" s="196" t="s">
        <v>811</v>
      </c>
      <c r="D902" s="196" t="s">
        <v>1347</v>
      </c>
      <c r="E902" s="197" t="s">
        <v>1624</v>
      </c>
      <c r="F902" s="198" t="s">
        <v>1625</v>
      </c>
      <c r="G902" s="199" t="s">
        <v>147</v>
      </c>
      <c r="H902" s="200">
        <v>1</v>
      </c>
      <c r="I902" s="201">
        <v>2740</v>
      </c>
      <c r="J902" s="201">
        <f>ROUND(I902*H902,2)</f>
        <v>2740</v>
      </c>
      <c r="K902" s="198" t="s">
        <v>132</v>
      </c>
      <c r="L902" s="202"/>
      <c r="M902" s="203" t="s">
        <v>1</v>
      </c>
      <c r="N902" s="204" t="s">
        <v>39</v>
      </c>
      <c r="O902" s="187">
        <v>0</v>
      </c>
      <c r="P902" s="187">
        <f>O902*H902</f>
        <v>0</v>
      </c>
      <c r="Q902" s="187">
        <v>0</v>
      </c>
      <c r="R902" s="187">
        <f>Q902*H902</f>
        <v>0</v>
      </c>
      <c r="S902" s="187">
        <v>0</v>
      </c>
      <c r="T902" s="188">
        <f>S902*H902</f>
        <v>0</v>
      </c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R902" s="189" t="s">
        <v>1333</v>
      </c>
      <c r="AT902" s="189" t="s">
        <v>1347</v>
      </c>
      <c r="AU902" s="189" t="s">
        <v>84</v>
      </c>
      <c r="AY902" s="14" t="s">
        <v>125</v>
      </c>
      <c r="BE902" s="190">
        <f>IF(N902="základní",J902,0)</f>
        <v>2740</v>
      </c>
      <c r="BF902" s="190">
        <f>IF(N902="snížená",J902,0)</f>
        <v>0</v>
      </c>
      <c r="BG902" s="190">
        <f>IF(N902="zákl. přenesená",J902,0)</f>
        <v>0</v>
      </c>
      <c r="BH902" s="190">
        <f>IF(N902="sníž. přenesená",J902,0)</f>
        <v>0</v>
      </c>
      <c r="BI902" s="190">
        <f>IF(N902="nulová",J902,0)</f>
        <v>0</v>
      </c>
      <c r="BJ902" s="14" t="s">
        <v>82</v>
      </c>
      <c r="BK902" s="190">
        <f>ROUND(I902*H902,2)</f>
        <v>2740</v>
      </c>
      <c r="BL902" s="14" t="s">
        <v>264</v>
      </c>
      <c r="BM902" s="189" t="s">
        <v>1626</v>
      </c>
    </row>
    <row r="903" spans="1:65" s="2" customFormat="1">
      <c r="A903" s="28"/>
      <c r="B903" s="29"/>
      <c r="C903" s="30"/>
      <c r="D903" s="191" t="s">
        <v>135</v>
      </c>
      <c r="E903" s="30"/>
      <c r="F903" s="192" t="s">
        <v>1625</v>
      </c>
      <c r="G903" s="30"/>
      <c r="H903" s="30"/>
      <c r="I903" s="30"/>
      <c r="J903" s="30"/>
      <c r="K903" s="30"/>
      <c r="L903" s="33"/>
      <c r="M903" s="193"/>
      <c r="N903" s="194"/>
      <c r="O903" s="65"/>
      <c r="P903" s="65"/>
      <c r="Q903" s="65"/>
      <c r="R903" s="65"/>
      <c r="S903" s="65"/>
      <c r="T903" s="66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T903" s="14" t="s">
        <v>135</v>
      </c>
      <c r="AU903" s="14" t="s">
        <v>84</v>
      </c>
    </row>
    <row r="904" spans="1:65" s="2" customFormat="1" ht="21.75" customHeight="1">
      <c r="A904" s="28"/>
      <c r="B904" s="29"/>
      <c r="C904" s="196" t="s">
        <v>1627</v>
      </c>
      <c r="D904" s="196" t="s">
        <v>1347</v>
      </c>
      <c r="E904" s="197" t="s">
        <v>1628</v>
      </c>
      <c r="F904" s="198" t="s">
        <v>1629</v>
      </c>
      <c r="G904" s="199" t="s">
        <v>147</v>
      </c>
      <c r="H904" s="200">
        <v>1</v>
      </c>
      <c r="I904" s="201">
        <v>3440</v>
      </c>
      <c r="J904" s="201">
        <f>ROUND(I904*H904,2)</f>
        <v>3440</v>
      </c>
      <c r="K904" s="198" t="s">
        <v>132</v>
      </c>
      <c r="L904" s="202"/>
      <c r="M904" s="203" t="s">
        <v>1</v>
      </c>
      <c r="N904" s="204" t="s">
        <v>39</v>
      </c>
      <c r="O904" s="187">
        <v>0</v>
      </c>
      <c r="P904" s="187">
        <f>O904*H904</f>
        <v>0</v>
      </c>
      <c r="Q904" s="187">
        <v>0</v>
      </c>
      <c r="R904" s="187">
        <f>Q904*H904</f>
        <v>0</v>
      </c>
      <c r="S904" s="187">
        <v>0</v>
      </c>
      <c r="T904" s="188">
        <f>S904*H904</f>
        <v>0</v>
      </c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R904" s="189" t="s">
        <v>1333</v>
      </c>
      <c r="AT904" s="189" t="s">
        <v>1347</v>
      </c>
      <c r="AU904" s="189" t="s">
        <v>84</v>
      </c>
      <c r="AY904" s="14" t="s">
        <v>125</v>
      </c>
      <c r="BE904" s="190">
        <f>IF(N904="základní",J904,0)</f>
        <v>3440</v>
      </c>
      <c r="BF904" s="190">
        <f>IF(N904="snížená",J904,0)</f>
        <v>0</v>
      </c>
      <c r="BG904" s="190">
        <f>IF(N904="zákl. přenesená",J904,0)</f>
        <v>0</v>
      </c>
      <c r="BH904" s="190">
        <f>IF(N904="sníž. přenesená",J904,0)</f>
        <v>0</v>
      </c>
      <c r="BI904" s="190">
        <f>IF(N904="nulová",J904,0)</f>
        <v>0</v>
      </c>
      <c r="BJ904" s="14" t="s">
        <v>82</v>
      </c>
      <c r="BK904" s="190">
        <f>ROUND(I904*H904,2)</f>
        <v>3440</v>
      </c>
      <c r="BL904" s="14" t="s">
        <v>264</v>
      </c>
      <c r="BM904" s="189" t="s">
        <v>1630</v>
      </c>
    </row>
    <row r="905" spans="1:65" s="2" customFormat="1">
      <c r="A905" s="28"/>
      <c r="B905" s="29"/>
      <c r="C905" s="30"/>
      <c r="D905" s="191" t="s">
        <v>135</v>
      </c>
      <c r="E905" s="30"/>
      <c r="F905" s="192" t="s">
        <v>1629</v>
      </c>
      <c r="G905" s="30"/>
      <c r="H905" s="30"/>
      <c r="I905" s="30"/>
      <c r="J905" s="30"/>
      <c r="K905" s="30"/>
      <c r="L905" s="33"/>
      <c r="M905" s="193"/>
      <c r="N905" s="194"/>
      <c r="O905" s="65"/>
      <c r="P905" s="65"/>
      <c r="Q905" s="65"/>
      <c r="R905" s="65"/>
      <c r="S905" s="65"/>
      <c r="T905" s="66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T905" s="14" t="s">
        <v>135</v>
      </c>
      <c r="AU905" s="14" t="s">
        <v>84</v>
      </c>
    </row>
    <row r="906" spans="1:65" s="2" customFormat="1" ht="16.5" customHeight="1">
      <c r="A906" s="28"/>
      <c r="B906" s="29"/>
      <c r="C906" s="196" t="s">
        <v>815</v>
      </c>
      <c r="D906" s="196" t="s">
        <v>1347</v>
      </c>
      <c r="E906" s="197" t="s">
        <v>1631</v>
      </c>
      <c r="F906" s="198" t="s">
        <v>1632</v>
      </c>
      <c r="G906" s="199" t="s">
        <v>147</v>
      </c>
      <c r="H906" s="200">
        <v>1</v>
      </c>
      <c r="I906" s="201">
        <v>4280</v>
      </c>
      <c r="J906" s="201">
        <f>ROUND(I906*H906,2)</f>
        <v>4280</v>
      </c>
      <c r="K906" s="198" t="s">
        <v>132</v>
      </c>
      <c r="L906" s="202"/>
      <c r="M906" s="203" t="s">
        <v>1</v>
      </c>
      <c r="N906" s="204" t="s">
        <v>39</v>
      </c>
      <c r="O906" s="187">
        <v>0</v>
      </c>
      <c r="P906" s="187">
        <f>O906*H906</f>
        <v>0</v>
      </c>
      <c r="Q906" s="187">
        <v>0</v>
      </c>
      <c r="R906" s="187">
        <f>Q906*H906</f>
        <v>0</v>
      </c>
      <c r="S906" s="187">
        <v>0</v>
      </c>
      <c r="T906" s="188">
        <f>S906*H906</f>
        <v>0</v>
      </c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R906" s="189" t="s">
        <v>1333</v>
      </c>
      <c r="AT906" s="189" t="s">
        <v>1347</v>
      </c>
      <c r="AU906" s="189" t="s">
        <v>84</v>
      </c>
      <c r="AY906" s="14" t="s">
        <v>125</v>
      </c>
      <c r="BE906" s="190">
        <f>IF(N906="základní",J906,0)</f>
        <v>4280</v>
      </c>
      <c r="BF906" s="190">
        <f>IF(N906="snížená",J906,0)</f>
        <v>0</v>
      </c>
      <c r="BG906" s="190">
        <f>IF(N906="zákl. přenesená",J906,0)</f>
        <v>0</v>
      </c>
      <c r="BH906" s="190">
        <f>IF(N906="sníž. přenesená",J906,0)</f>
        <v>0</v>
      </c>
      <c r="BI906" s="190">
        <f>IF(N906="nulová",J906,0)</f>
        <v>0</v>
      </c>
      <c r="BJ906" s="14" t="s">
        <v>82</v>
      </c>
      <c r="BK906" s="190">
        <f>ROUND(I906*H906,2)</f>
        <v>4280</v>
      </c>
      <c r="BL906" s="14" t="s">
        <v>264</v>
      </c>
      <c r="BM906" s="189" t="s">
        <v>1633</v>
      </c>
    </row>
    <row r="907" spans="1:65" s="2" customFormat="1">
      <c r="A907" s="28"/>
      <c r="B907" s="29"/>
      <c r="C907" s="30"/>
      <c r="D907" s="191" t="s">
        <v>135</v>
      </c>
      <c r="E907" s="30"/>
      <c r="F907" s="192" t="s">
        <v>1632</v>
      </c>
      <c r="G907" s="30"/>
      <c r="H907" s="30"/>
      <c r="I907" s="30"/>
      <c r="J907" s="30"/>
      <c r="K907" s="30"/>
      <c r="L907" s="33"/>
      <c r="M907" s="193"/>
      <c r="N907" s="194"/>
      <c r="O907" s="65"/>
      <c r="P907" s="65"/>
      <c r="Q907" s="65"/>
      <c r="R907" s="65"/>
      <c r="S907" s="65"/>
      <c r="T907" s="66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T907" s="14" t="s">
        <v>135</v>
      </c>
      <c r="AU907" s="14" t="s">
        <v>84</v>
      </c>
    </row>
    <row r="908" spans="1:65" s="2" customFormat="1" ht="21.75" customHeight="1">
      <c r="A908" s="28"/>
      <c r="B908" s="29"/>
      <c r="C908" s="196" t="s">
        <v>1634</v>
      </c>
      <c r="D908" s="196" t="s">
        <v>1347</v>
      </c>
      <c r="E908" s="197" t="s">
        <v>1635</v>
      </c>
      <c r="F908" s="198" t="s">
        <v>1636</v>
      </c>
      <c r="G908" s="199" t="s">
        <v>147</v>
      </c>
      <c r="H908" s="200">
        <v>1</v>
      </c>
      <c r="I908" s="201">
        <v>4440</v>
      </c>
      <c r="J908" s="201">
        <f>ROUND(I908*H908,2)</f>
        <v>4440</v>
      </c>
      <c r="K908" s="198" t="s">
        <v>132</v>
      </c>
      <c r="L908" s="202"/>
      <c r="M908" s="203" t="s">
        <v>1</v>
      </c>
      <c r="N908" s="204" t="s">
        <v>39</v>
      </c>
      <c r="O908" s="187">
        <v>0</v>
      </c>
      <c r="P908" s="187">
        <f>O908*H908</f>
        <v>0</v>
      </c>
      <c r="Q908" s="187">
        <v>0</v>
      </c>
      <c r="R908" s="187">
        <f>Q908*H908</f>
        <v>0</v>
      </c>
      <c r="S908" s="187">
        <v>0</v>
      </c>
      <c r="T908" s="188">
        <f>S908*H908</f>
        <v>0</v>
      </c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R908" s="189" t="s">
        <v>1333</v>
      </c>
      <c r="AT908" s="189" t="s">
        <v>1347</v>
      </c>
      <c r="AU908" s="189" t="s">
        <v>84</v>
      </c>
      <c r="AY908" s="14" t="s">
        <v>125</v>
      </c>
      <c r="BE908" s="190">
        <f>IF(N908="základní",J908,0)</f>
        <v>4440</v>
      </c>
      <c r="BF908" s="190">
        <f>IF(N908="snížená",J908,0)</f>
        <v>0</v>
      </c>
      <c r="BG908" s="190">
        <f>IF(N908="zákl. přenesená",J908,0)</f>
        <v>0</v>
      </c>
      <c r="BH908" s="190">
        <f>IF(N908="sníž. přenesená",J908,0)</f>
        <v>0</v>
      </c>
      <c r="BI908" s="190">
        <f>IF(N908="nulová",J908,0)</f>
        <v>0</v>
      </c>
      <c r="BJ908" s="14" t="s">
        <v>82</v>
      </c>
      <c r="BK908" s="190">
        <f>ROUND(I908*H908,2)</f>
        <v>4440</v>
      </c>
      <c r="BL908" s="14" t="s">
        <v>264</v>
      </c>
      <c r="BM908" s="189" t="s">
        <v>1637</v>
      </c>
    </row>
    <row r="909" spans="1:65" s="2" customFormat="1">
      <c r="A909" s="28"/>
      <c r="B909" s="29"/>
      <c r="C909" s="30"/>
      <c r="D909" s="191" t="s">
        <v>135</v>
      </c>
      <c r="E909" s="30"/>
      <c r="F909" s="192" t="s">
        <v>1636</v>
      </c>
      <c r="G909" s="30"/>
      <c r="H909" s="30"/>
      <c r="I909" s="30"/>
      <c r="J909" s="30"/>
      <c r="K909" s="30"/>
      <c r="L909" s="33"/>
      <c r="M909" s="193"/>
      <c r="N909" s="194"/>
      <c r="O909" s="65"/>
      <c r="P909" s="65"/>
      <c r="Q909" s="65"/>
      <c r="R909" s="65"/>
      <c r="S909" s="65"/>
      <c r="T909" s="66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T909" s="14" t="s">
        <v>135</v>
      </c>
      <c r="AU909" s="14" t="s">
        <v>84</v>
      </c>
    </row>
    <row r="910" spans="1:65" s="2" customFormat="1" ht="21.75" customHeight="1">
      <c r="A910" s="28"/>
      <c r="B910" s="29"/>
      <c r="C910" s="196" t="s">
        <v>821</v>
      </c>
      <c r="D910" s="196" t="s">
        <v>1347</v>
      </c>
      <c r="E910" s="197" t="s">
        <v>1638</v>
      </c>
      <c r="F910" s="198" t="s">
        <v>1639</v>
      </c>
      <c r="G910" s="199" t="s">
        <v>147</v>
      </c>
      <c r="H910" s="200">
        <v>1</v>
      </c>
      <c r="I910" s="201">
        <v>3160</v>
      </c>
      <c r="J910" s="201">
        <f>ROUND(I910*H910,2)</f>
        <v>3160</v>
      </c>
      <c r="K910" s="198" t="s">
        <v>132</v>
      </c>
      <c r="L910" s="202"/>
      <c r="M910" s="203" t="s">
        <v>1</v>
      </c>
      <c r="N910" s="204" t="s">
        <v>39</v>
      </c>
      <c r="O910" s="187">
        <v>0</v>
      </c>
      <c r="P910" s="187">
        <f>O910*H910</f>
        <v>0</v>
      </c>
      <c r="Q910" s="187">
        <v>0</v>
      </c>
      <c r="R910" s="187">
        <f>Q910*H910</f>
        <v>0</v>
      </c>
      <c r="S910" s="187">
        <v>0</v>
      </c>
      <c r="T910" s="188">
        <f>S910*H910</f>
        <v>0</v>
      </c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R910" s="189" t="s">
        <v>1333</v>
      </c>
      <c r="AT910" s="189" t="s">
        <v>1347</v>
      </c>
      <c r="AU910" s="189" t="s">
        <v>84</v>
      </c>
      <c r="AY910" s="14" t="s">
        <v>125</v>
      </c>
      <c r="BE910" s="190">
        <f>IF(N910="základní",J910,0)</f>
        <v>3160</v>
      </c>
      <c r="BF910" s="190">
        <f>IF(N910="snížená",J910,0)</f>
        <v>0</v>
      </c>
      <c r="BG910" s="190">
        <f>IF(N910="zákl. přenesená",J910,0)</f>
        <v>0</v>
      </c>
      <c r="BH910" s="190">
        <f>IF(N910="sníž. přenesená",J910,0)</f>
        <v>0</v>
      </c>
      <c r="BI910" s="190">
        <f>IF(N910="nulová",J910,0)</f>
        <v>0</v>
      </c>
      <c r="BJ910" s="14" t="s">
        <v>82</v>
      </c>
      <c r="BK910" s="190">
        <f>ROUND(I910*H910,2)</f>
        <v>3160</v>
      </c>
      <c r="BL910" s="14" t="s">
        <v>264</v>
      </c>
      <c r="BM910" s="189" t="s">
        <v>1640</v>
      </c>
    </row>
    <row r="911" spans="1:65" s="2" customFormat="1">
      <c r="A911" s="28"/>
      <c r="B911" s="29"/>
      <c r="C911" s="30"/>
      <c r="D911" s="191" t="s">
        <v>135</v>
      </c>
      <c r="E911" s="30"/>
      <c r="F911" s="192" t="s">
        <v>1639</v>
      </c>
      <c r="G911" s="30"/>
      <c r="H911" s="30"/>
      <c r="I911" s="30"/>
      <c r="J911" s="30"/>
      <c r="K911" s="30"/>
      <c r="L911" s="33"/>
      <c r="M911" s="193"/>
      <c r="N911" s="194"/>
      <c r="O911" s="65"/>
      <c r="P911" s="65"/>
      <c r="Q911" s="65"/>
      <c r="R911" s="65"/>
      <c r="S911" s="65"/>
      <c r="T911" s="66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T911" s="14" t="s">
        <v>135</v>
      </c>
      <c r="AU911" s="14" t="s">
        <v>84</v>
      </c>
    </row>
    <row r="912" spans="1:65" s="2" customFormat="1" ht="16.5" customHeight="1">
      <c r="A912" s="28"/>
      <c r="B912" s="29"/>
      <c r="C912" s="196" t="s">
        <v>1641</v>
      </c>
      <c r="D912" s="196" t="s">
        <v>1347</v>
      </c>
      <c r="E912" s="197" t="s">
        <v>1642</v>
      </c>
      <c r="F912" s="198" t="s">
        <v>1643</v>
      </c>
      <c r="G912" s="199" t="s">
        <v>147</v>
      </c>
      <c r="H912" s="200">
        <v>1</v>
      </c>
      <c r="I912" s="201">
        <v>1310</v>
      </c>
      <c r="J912" s="201">
        <f>ROUND(I912*H912,2)</f>
        <v>1310</v>
      </c>
      <c r="K912" s="198" t="s">
        <v>132</v>
      </c>
      <c r="L912" s="202"/>
      <c r="M912" s="203" t="s">
        <v>1</v>
      </c>
      <c r="N912" s="204" t="s">
        <v>39</v>
      </c>
      <c r="O912" s="187">
        <v>0</v>
      </c>
      <c r="P912" s="187">
        <f>O912*H912</f>
        <v>0</v>
      </c>
      <c r="Q912" s="187">
        <v>0</v>
      </c>
      <c r="R912" s="187">
        <f>Q912*H912</f>
        <v>0</v>
      </c>
      <c r="S912" s="187">
        <v>0</v>
      </c>
      <c r="T912" s="188">
        <f>S912*H912</f>
        <v>0</v>
      </c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R912" s="189" t="s">
        <v>1333</v>
      </c>
      <c r="AT912" s="189" t="s">
        <v>1347</v>
      </c>
      <c r="AU912" s="189" t="s">
        <v>84</v>
      </c>
      <c r="AY912" s="14" t="s">
        <v>125</v>
      </c>
      <c r="BE912" s="190">
        <f>IF(N912="základní",J912,0)</f>
        <v>1310</v>
      </c>
      <c r="BF912" s="190">
        <f>IF(N912="snížená",J912,0)</f>
        <v>0</v>
      </c>
      <c r="BG912" s="190">
        <f>IF(N912="zákl. přenesená",J912,0)</f>
        <v>0</v>
      </c>
      <c r="BH912" s="190">
        <f>IF(N912="sníž. přenesená",J912,0)</f>
        <v>0</v>
      </c>
      <c r="BI912" s="190">
        <f>IF(N912="nulová",J912,0)</f>
        <v>0</v>
      </c>
      <c r="BJ912" s="14" t="s">
        <v>82</v>
      </c>
      <c r="BK912" s="190">
        <f>ROUND(I912*H912,2)</f>
        <v>1310</v>
      </c>
      <c r="BL912" s="14" t="s">
        <v>264</v>
      </c>
      <c r="BM912" s="189" t="s">
        <v>1644</v>
      </c>
    </row>
    <row r="913" spans="1:65" s="2" customFormat="1">
      <c r="A913" s="28"/>
      <c r="B913" s="29"/>
      <c r="C913" s="30"/>
      <c r="D913" s="191" t="s">
        <v>135</v>
      </c>
      <c r="E913" s="30"/>
      <c r="F913" s="192" t="s">
        <v>1643</v>
      </c>
      <c r="G913" s="30"/>
      <c r="H913" s="30"/>
      <c r="I913" s="30"/>
      <c r="J913" s="30"/>
      <c r="K913" s="30"/>
      <c r="L913" s="33"/>
      <c r="M913" s="193"/>
      <c r="N913" s="194"/>
      <c r="O913" s="65"/>
      <c r="P913" s="65"/>
      <c r="Q913" s="65"/>
      <c r="R913" s="65"/>
      <c r="S913" s="65"/>
      <c r="T913" s="66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T913" s="14" t="s">
        <v>135</v>
      </c>
      <c r="AU913" s="14" t="s">
        <v>84</v>
      </c>
    </row>
    <row r="914" spans="1:65" s="2" customFormat="1" ht="16.5" customHeight="1">
      <c r="A914" s="28"/>
      <c r="B914" s="29"/>
      <c r="C914" s="179" t="s">
        <v>825</v>
      </c>
      <c r="D914" s="179" t="s">
        <v>128</v>
      </c>
      <c r="E914" s="180" t="s">
        <v>1645</v>
      </c>
      <c r="F914" s="181" t="s">
        <v>1646</v>
      </c>
      <c r="G914" s="182" t="s">
        <v>147</v>
      </c>
      <c r="H914" s="183">
        <v>1</v>
      </c>
      <c r="I914" s="184">
        <v>2960</v>
      </c>
      <c r="J914" s="184">
        <f>ROUND(I914*H914,2)</f>
        <v>2960</v>
      </c>
      <c r="K914" s="181" t="s">
        <v>132</v>
      </c>
      <c r="L914" s="33"/>
      <c r="M914" s="185" t="s">
        <v>1</v>
      </c>
      <c r="N914" s="186" t="s">
        <v>39</v>
      </c>
      <c r="O914" s="187">
        <v>0</v>
      </c>
      <c r="P914" s="187">
        <f>O914*H914</f>
        <v>0</v>
      </c>
      <c r="Q914" s="187">
        <v>0</v>
      </c>
      <c r="R914" s="187">
        <f>Q914*H914</f>
        <v>0</v>
      </c>
      <c r="S914" s="187">
        <v>0</v>
      </c>
      <c r="T914" s="188">
        <f>S914*H914</f>
        <v>0</v>
      </c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R914" s="189" t="s">
        <v>133</v>
      </c>
      <c r="AT914" s="189" t="s">
        <v>128</v>
      </c>
      <c r="AU914" s="189" t="s">
        <v>84</v>
      </c>
      <c r="AY914" s="14" t="s">
        <v>125</v>
      </c>
      <c r="BE914" s="190">
        <f>IF(N914="základní",J914,0)</f>
        <v>2960</v>
      </c>
      <c r="BF914" s="190">
        <f>IF(N914="snížená",J914,0)</f>
        <v>0</v>
      </c>
      <c r="BG914" s="190">
        <f>IF(N914="zákl. přenesená",J914,0)</f>
        <v>0</v>
      </c>
      <c r="BH914" s="190">
        <f>IF(N914="sníž. přenesená",J914,0)</f>
        <v>0</v>
      </c>
      <c r="BI914" s="190">
        <f>IF(N914="nulová",J914,0)</f>
        <v>0</v>
      </c>
      <c r="BJ914" s="14" t="s">
        <v>82</v>
      </c>
      <c r="BK914" s="190">
        <f>ROUND(I914*H914,2)</f>
        <v>2960</v>
      </c>
      <c r="BL914" s="14" t="s">
        <v>133</v>
      </c>
      <c r="BM914" s="189" t="s">
        <v>1647</v>
      </c>
    </row>
    <row r="915" spans="1:65" s="2" customFormat="1" ht="19.2">
      <c r="A915" s="28"/>
      <c r="B915" s="29"/>
      <c r="C915" s="30"/>
      <c r="D915" s="191" t="s">
        <v>135</v>
      </c>
      <c r="E915" s="30"/>
      <c r="F915" s="192" t="s">
        <v>1648</v>
      </c>
      <c r="G915" s="30"/>
      <c r="H915" s="30"/>
      <c r="I915" s="30"/>
      <c r="J915" s="30"/>
      <c r="K915" s="30"/>
      <c r="L915" s="33"/>
      <c r="M915" s="193"/>
      <c r="N915" s="194"/>
      <c r="O915" s="65"/>
      <c r="P915" s="65"/>
      <c r="Q915" s="65"/>
      <c r="R915" s="65"/>
      <c r="S915" s="65"/>
      <c r="T915" s="66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T915" s="14" t="s">
        <v>135</v>
      </c>
      <c r="AU915" s="14" t="s">
        <v>84</v>
      </c>
    </row>
    <row r="916" spans="1:65" s="12" customFormat="1" ht="22.8" customHeight="1">
      <c r="B916" s="164"/>
      <c r="C916" s="165"/>
      <c r="D916" s="166" t="s">
        <v>73</v>
      </c>
      <c r="E916" s="177" t="s">
        <v>1649</v>
      </c>
      <c r="F916" s="177" t="s">
        <v>1650</v>
      </c>
      <c r="G916" s="165"/>
      <c r="H916" s="165"/>
      <c r="I916" s="165"/>
      <c r="J916" s="178">
        <f>BK916</f>
        <v>2562</v>
      </c>
      <c r="K916" s="165"/>
      <c r="L916" s="169"/>
      <c r="M916" s="170"/>
      <c r="N916" s="171"/>
      <c r="O916" s="171"/>
      <c r="P916" s="172">
        <f>SUM(P917:P920)</f>
        <v>0</v>
      </c>
      <c r="Q916" s="171"/>
      <c r="R916" s="172">
        <f>SUM(R917:R920)</f>
        <v>0</v>
      </c>
      <c r="S916" s="171"/>
      <c r="T916" s="173">
        <f>SUM(T917:T920)</f>
        <v>0</v>
      </c>
      <c r="AR916" s="174" t="s">
        <v>82</v>
      </c>
      <c r="AT916" s="175" t="s">
        <v>73</v>
      </c>
      <c r="AU916" s="175" t="s">
        <v>82</v>
      </c>
      <c r="AY916" s="174" t="s">
        <v>125</v>
      </c>
      <c r="BK916" s="176">
        <f>SUM(BK917:BK920)</f>
        <v>2562</v>
      </c>
    </row>
    <row r="917" spans="1:65" s="2" customFormat="1" ht="16.5" customHeight="1">
      <c r="A917" s="28"/>
      <c r="B917" s="29"/>
      <c r="C917" s="179" t="s">
        <v>1651</v>
      </c>
      <c r="D917" s="179" t="s">
        <v>128</v>
      </c>
      <c r="E917" s="180" t="s">
        <v>1652</v>
      </c>
      <c r="F917" s="181" t="s">
        <v>1653</v>
      </c>
      <c r="G917" s="182" t="s">
        <v>147</v>
      </c>
      <c r="H917" s="183">
        <v>1</v>
      </c>
      <c r="I917" s="184">
        <v>592</v>
      </c>
      <c r="J917" s="184">
        <f>ROUND(I917*H917,2)</f>
        <v>592</v>
      </c>
      <c r="K917" s="181" t="s">
        <v>132</v>
      </c>
      <c r="L917" s="33"/>
      <c r="M917" s="185" t="s">
        <v>1</v>
      </c>
      <c r="N917" s="186" t="s">
        <v>39</v>
      </c>
      <c r="O917" s="187">
        <v>0</v>
      </c>
      <c r="P917" s="187">
        <f>O917*H917</f>
        <v>0</v>
      </c>
      <c r="Q917" s="187">
        <v>0</v>
      </c>
      <c r="R917" s="187">
        <f>Q917*H917</f>
        <v>0</v>
      </c>
      <c r="S917" s="187">
        <v>0</v>
      </c>
      <c r="T917" s="188">
        <f>S917*H917</f>
        <v>0</v>
      </c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R917" s="189" t="s">
        <v>133</v>
      </c>
      <c r="AT917" s="189" t="s">
        <v>128</v>
      </c>
      <c r="AU917" s="189" t="s">
        <v>84</v>
      </c>
      <c r="AY917" s="14" t="s">
        <v>125</v>
      </c>
      <c r="BE917" s="190">
        <f>IF(N917="základní",J917,0)</f>
        <v>592</v>
      </c>
      <c r="BF917" s="190">
        <f>IF(N917="snížená",J917,0)</f>
        <v>0</v>
      </c>
      <c r="BG917" s="190">
        <f>IF(N917="zákl. přenesená",J917,0)</f>
        <v>0</v>
      </c>
      <c r="BH917" s="190">
        <f>IF(N917="sníž. přenesená",J917,0)</f>
        <v>0</v>
      </c>
      <c r="BI917" s="190">
        <f>IF(N917="nulová",J917,0)</f>
        <v>0</v>
      </c>
      <c r="BJ917" s="14" t="s">
        <v>82</v>
      </c>
      <c r="BK917" s="190">
        <f>ROUND(I917*H917,2)</f>
        <v>592</v>
      </c>
      <c r="BL917" s="14" t="s">
        <v>133</v>
      </c>
      <c r="BM917" s="189" t="s">
        <v>1654</v>
      </c>
    </row>
    <row r="918" spans="1:65" s="2" customFormat="1">
      <c r="A918" s="28"/>
      <c r="B918" s="29"/>
      <c r="C918" s="30"/>
      <c r="D918" s="191" t="s">
        <v>135</v>
      </c>
      <c r="E918" s="30"/>
      <c r="F918" s="192" t="s">
        <v>1653</v>
      </c>
      <c r="G918" s="30"/>
      <c r="H918" s="30"/>
      <c r="I918" s="30"/>
      <c r="J918" s="30"/>
      <c r="K918" s="30"/>
      <c r="L918" s="33"/>
      <c r="M918" s="193"/>
      <c r="N918" s="194"/>
      <c r="O918" s="65"/>
      <c r="P918" s="65"/>
      <c r="Q918" s="65"/>
      <c r="R918" s="65"/>
      <c r="S918" s="65"/>
      <c r="T918" s="66"/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T918" s="14" t="s">
        <v>135</v>
      </c>
      <c r="AU918" s="14" t="s">
        <v>84</v>
      </c>
    </row>
    <row r="919" spans="1:65" s="2" customFormat="1" ht="16.5" customHeight="1">
      <c r="A919" s="28"/>
      <c r="B919" s="29"/>
      <c r="C919" s="179" t="s">
        <v>830</v>
      </c>
      <c r="D919" s="179" t="s">
        <v>128</v>
      </c>
      <c r="E919" s="180" t="s">
        <v>1655</v>
      </c>
      <c r="F919" s="181" t="s">
        <v>1656</v>
      </c>
      <c r="G919" s="182" t="s">
        <v>147</v>
      </c>
      <c r="H919" s="183">
        <v>1</v>
      </c>
      <c r="I919" s="184">
        <v>1970</v>
      </c>
      <c r="J919" s="184">
        <f>ROUND(I919*H919,2)</f>
        <v>1970</v>
      </c>
      <c r="K919" s="181" t="s">
        <v>132</v>
      </c>
      <c r="L919" s="33"/>
      <c r="M919" s="185" t="s">
        <v>1</v>
      </c>
      <c r="N919" s="186" t="s">
        <v>39</v>
      </c>
      <c r="O919" s="187">
        <v>0</v>
      </c>
      <c r="P919" s="187">
        <f>O919*H919</f>
        <v>0</v>
      </c>
      <c r="Q919" s="187">
        <v>0</v>
      </c>
      <c r="R919" s="187">
        <f>Q919*H919</f>
        <v>0</v>
      </c>
      <c r="S919" s="187">
        <v>0</v>
      </c>
      <c r="T919" s="188">
        <f>S919*H919</f>
        <v>0</v>
      </c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R919" s="189" t="s">
        <v>133</v>
      </c>
      <c r="AT919" s="189" t="s">
        <v>128</v>
      </c>
      <c r="AU919" s="189" t="s">
        <v>84</v>
      </c>
      <c r="AY919" s="14" t="s">
        <v>125</v>
      </c>
      <c r="BE919" s="190">
        <f>IF(N919="základní",J919,0)</f>
        <v>1970</v>
      </c>
      <c r="BF919" s="190">
        <f>IF(N919="snížená",J919,0)</f>
        <v>0</v>
      </c>
      <c r="BG919" s="190">
        <f>IF(N919="zákl. přenesená",J919,0)</f>
        <v>0</v>
      </c>
      <c r="BH919" s="190">
        <f>IF(N919="sníž. přenesená",J919,0)</f>
        <v>0</v>
      </c>
      <c r="BI919" s="190">
        <f>IF(N919="nulová",J919,0)</f>
        <v>0</v>
      </c>
      <c r="BJ919" s="14" t="s">
        <v>82</v>
      </c>
      <c r="BK919" s="190">
        <f>ROUND(I919*H919,2)</f>
        <v>1970</v>
      </c>
      <c r="BL919" s="14" t="s">
        <v>133</v>
      </c>
      <c r="BM919" s="189" t="s">
        <v>1657</v>
      </c>
    </row>
    <row r="920" spans="1:65" s="2" customFormat="1">
      <c r="A920" s="28"/>
      <c r="B920" s="29"/>
      <c r="C920" s="30"/>
      <c r="D920" s="191" t="s">
        <v>135</v>
      </c>
      <c r="E920" s="30"/>
      <c r="F920" s="192" t="s">
        <v>1656</v>
      </c>
      <c r="G920" s="30"/>
      <c r="H920" s="30"/>
      <c r="I920" s="30"/>
      <c r="J920" s="30"/>
      <c r="K920" s="30"/>
      <c r="L920" s="33"/>
      <c r="M920" s="193"/>
      <c r="N920" s="194"/>
      <c r="O920" s="65"/>
      <c r="P920" s="65"/>
      <c r="Q920" s="65"/>
      <c r="R920" s="65"/>
      <c r="S920" s="65"/>
      <c r="T920" s="66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T920" s="14" t="s">
        <v>135</v>
      </c>
      <c r="AU920" s="14" t="s">
        <v>84</v>
      </c>
    </row>
    <row r="921" spans="1:65" s="12" customFormat="1" ht="22.8" customHeight="1">
      <c r="B921" s="164"/>
      <c r="C921" s="165"/>
      <c r="D921" s="166" t="s">
        <v>73</v>
      </c>
      <c r="E921" s="177" t="s">
        <v>1658</v>
      </c>
      <c r="F921" s="177" t="s">
        <v>1659</v>
      </c>
      <c r="G921" s="165"/>
      <c r="H921" s="165"/>
      <c r="I921" s="165"/>
      <c r="J921" s="178">
        <f>BK921</f>
        <v>1604</v>
      </c>
      <c r="K921" s="165"/>
      <c r="L921" s="169"/>
      <c r="M921" s="170"/>
      <c r="N921" s="171"/>
      <c r="O921" s="171"/>
      <c r="P921" s="172">
        <f>SUM(P922:P925)</f>
        <v>0</v>
      </c>
      <c r="Q921" s="171"/>
      <c r="R921" s="172">
        <f>SUM(R922:R925)</f>
        <v>0</v>
      </c>
      <c r="S921" s="171"/>
      <c r="T921" s="173">
        <f>SUM(T922:T925)</f>
        <v>0</v>
      </c>
      <c r="AR921" s="174" t="s">
        <v>82</v>
      </c>
      <c r="AT921" s="175" t="s">
        <v>73</v>
      </c>
      <c r="AU921" s="175" t="s">
        <v>82</v>
      </c>
      <c r="AY921" s="174" t="s">
        <v>125</v>
      </c>
      <c r="BK921" s="176">
        <f>SUM(BK922:BK925)</f>
        <v>1604</v>
      </c>
    </row>
    <row r="922" spans="1:65" s="2" customFormat="1" ht="16.5" customHeight="1">
      <c r="A922" s="28"/>
      <c r="B922" s="29"/>
      <c r="C922" s="179" t="s">
        <v>1660</v>
      </c>
      <c r="D922" s="179" t="s">
        <v>128</v>
      </c>
      <c r="E922" s="180" t="s">
        <v>1661</v>
      </c>
      <c r="F922" s="181" t="s">
        <v>1662</v>
      </c>
      <c r="G922" s="182" t="s">
        <v>147</v>
      </c>
      <c r="H922" s="183">
        <v>1</v>
      </c>
      <c r="I922" s="184">
        <v>696</v>
      </c>
      <c r="J922" s="184">
        <f>ROUND(I922*H922,2)</f>
        <v>696</v>
      </c>
      <c r="K922" s="181" t="s">
        <v>132</v>
      </c>
      <c r="L922" s="33"/>
      <c r="M922" s="185" t="s">
        <v>1</v>
      </c>
      <c r="N922" s="186" t="s">
        <v>39</v>
      </c>
      <c r="O922" s="187">
        <v>0</v>
      </c>
      <c r="P922" s="187">
        <f>O922*H922</f>
        <v>0</v>
      </c>
      <c r="Q922" s="187">
        <v>0</v>
      </c>
      <c r="R922" s="187">
        <f>Q922*H922</f>
        <v>0</v>
      </c>
      <c r="S922" s="187">
        <v>0</v>
      </c>
      <c r="T922" s="188">
        <f>S922*H922</f>
        <v>0</v>
      </c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R922" s="189" t="s">
        <v>133</v>
      </c>
      <c r="AT922" s="189" t="s">
        <v>128</v>
      </c>
      <c r="AU922" s="189" t="s">
        <v>84</v>
      </c>
      <c r="AY922" s="14" t="s">
        <v>125</v>
      </c>
      <c r="BE922" s="190">
        <f>IF(N922="základní",J922,0)</f>
        <v>696</v>
      </c>
      <c r="BF922" s="190">
        <f>IF(N922="snížená",J922,0)</f>
        <v>0</v>
      </c>
      <c r="BG922" s="190">
        <f>IF(N922="zákl. přenesená",J922,0)</f>
        <v>0</v>
      </c>
      <c r="BH922" s="190">
        <f>IF(N922="sníž. přenesená",J922,0)</f>
        <v>0</v>
      </c>
      <c r="BI922" s="190">
        <f>IF(N922="nulová",J922,0)</f>
        <v>0</v>
      </c>
      <c r="BJ922" s="14" t="s">
        <v>82</v>
      </c>
      <c r="BK922" s="190">
        <f>ROUND(I922*H922,2)</f>
        <v>696</v>
      </c>
      <c r="BL922" s="14" t="s">
        <v>133</v>
      </c>
      <c r="BM922" s="189" t="s">
        <v>1663</v>
      </c>
    </row>
    <row r="923" spans="1:65" s="2" customFormat="1">
      <c r="A923" s="28"/>
      <c r="B923" s="29"/>
      <c r="C923" s="30"/>
      <c r="D923" s="191" t="s">
        <v>135</v>
      </c>
      <c r="E923" s="30"/>
      <c r="F923" s="192" t="s">
        <v>1662</v>
      </c>
      <c r="G923" s="30"/>
      <c r="H923" s="30"/>
      <c r="I923" s="30"/>
      <c r="J923" s="30"/>
      <c r="K923" s="30"/>
      <c r="L923" s="33"/>
      <c r="M923" s="193"/>
      <c r="N923" s="194"/>
      <c r="O923" s="65"/>
      <c r="P923" s="65"/>
      <c r="Q923" s="65"/>
      <c r="R923" s="65"/>
      <c r="S923" s="65"/>
      <c r="T923" s="66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T923" s="14" t="s">
        <v>135</v>
      </c>
      <c r="AU923" s="14" t="s">
        <v>84</v>
      </c>
    </row>
    <row r="924" spans="1:65" s="2" customFormat="1" ht="16.5" customHeight="1">
      <c r="A924" s="28"/>
      <c r="B924" s="29"/>
      <c r="C924" s="179" t="s">
        <v>834</v>
      </c>
      <c r="D924" s="179" t="s">
        <v>128</v>
      </c>
      <c r="E924" s="180" t="s">
        <v>1664</v>
      </c>
      <c r="F924" s="181" t="s">
        <v>1665</v>
      </c>
      <c r="G924" s="182" t="s">
        <v>147</v>
      </c>
      <c r="H924" s="183">
        <v>1</v>
      </c>
      <c r="I924" s="184">
        <v>908</v>
      </c>
      <c r="J924" s="184">
        <f>ROUND(I924*H924,2)</f>
        <v>908</v>
      </c>
      <c r="K924" s="181" t="s">
        <v>132</v>
      </c>
      <c r="L924" s="33"/>
      <c r="M924" s="185" t="s">
        <v>1</v>
      </c>
      <c r="N924" s="186" t="s">
        <v>39</v>
      </c>
      <c r="O924" s="187">
        <v>0</v>
      </c>
      <c r="P924" s="187">
        <f>O924*H924</f>
        <v>0</v>
      </c>
      <c r="Q924" s="187">
        <v>0</v>
      </c>
      <c r="R924" s="187">
        <f>Q924*H924</f>
        <v>0</v>
      </c>
      <c r="S924" s="187">
        <v>0</v>
      </c>
      <c r="T924" s="188">
        <f>S924*H924</f>
        <v>0</v>
      </c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R924" s="189" t="s">
        <v>133</v>
      </c>
      <c r="AT924" s="189" t="s">
        <v>128</v>
      </c>
      <c r="AU924" s="189" t="s">
        <v>84</v>
      </c>
      <c r="AY924" s="14" t="s">
        <v>125</v>
      </c>
      <c r="BE924" s="190">
        <f>IF(N924="základní",J924,0)</f>
        <v>908</v>
      </c>
      <c r="BF924" s="190">
        <f>IF(N924="snížená",J924,0)</f>
        <v>0</v>
      </c>
      <c r="BG924" s="190">
        <f>IF(N924="zákl. přenesená",J924,0)</f>
        <v>0</v>
      </c>
      <c r="BH924" s="190">
        <f>IF(N924="sníž. přenesená",J924,0)</f>
        <v>0</v>
      </c>
      <c r="BI924" s="190">
        <f>IF(N924="nulová",J924,0)</f>
        <v>0</v>
      </c>
      <c r="BJ924" s="14" t="s">
        <v>82</v>
      </c>
      <c r="BK924" s="190">
        <f>ROUND(I924*H924,2)</f>
        <v>908</v>
      </c>
      <c r="BL924" s="14" t="s">
        <v>133</v>
      </c>
      <c r="BM924" s="189" t="s">
        <v>1666</v>
      </c>
    </row>
    <row r="925" spans="1:65" s="2" customFormat="1">
      <c r="A925" s="28"/>
      <c r="B925" s="29"/>
      <c r="C925" s="30"/>
      <c r="D925" s="191" t="s">
        <v>135</v>
      </c>
      <c r="E925" s="30"/>
      <c r="F925" s="192" t="s">
        <v>1665</v>
      </c>
      <c r="G925" s="30"/>
      <c r="H925" s="30"/>
      <c r="I925" s="30"/>
      <c r="J925" s="30"/>
      <c r="K925" s="30"/>
      <c r="L925" s="33"/>
      <c r="M925" s="193"/>
      <c r="N925" s="194"/>
      <c r="O925" s="65"/>
      <c r="P925" s="65"/>
      <c r="Q925" s="65"/>
      <c r="R925" s="65"/>
      <c r="S925" s="65"/>
      <c r="T925" s="66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T925" s="14" t="s">
        <v>135</v>
      </c>
      <c r="AU925" s="14" t="s">
        <v>84</v>
      </c>
    </row>
    <row r="926" spans="1:65" s="12" customFormat="1" ht="22.8" customHeight="1">
      <c r="B926" s="164"/>
      <c r="C926" s="165"/>
      <c r="D926" s="166" t="s">
        <v>73</v>
      </c>
      <c r="E926" s="177" t="s">
        <v>1667</v>
      </c>
      <c r="F926" s="177" t="s">
        <v>1668</v>
      </c>
      <c r="G926" s="165"/>
      <c r="H926" s="165"/>
      <c r="I926" s="165"/>
      <c r="J926" s="178">
        <f>BK926</f>
        <v>4950</v>
      </c>
      <c r="K926" s="165"/>
      <c r="L926" s="169"/>
      <c r="M926" s="170"/>
      <c r="N926" s="171"/>
      <c r="O926" s="171"/>
      <c r="P926" s="172">
        <f>SUM(P927:P930)</f>
        <v>0</v>
      </c>
      <c r="Q926" s="171"/>
      <c r="R926" s="172">
        <f>SUM(R927:R930)</f>
        <v>0</v>
      </c>
      <c r="S926" s="171"/>
      <c r="T926" s="173">
        <f>SUM(T927:T930)</f>
        <v>0</v>
      </c>
      <c r="AR926" s="174" t="s">
        <v>82</v>
      </c>
      <c r="AT926" s="175" t="s">
        <v>73</v>
      </c>
      <c r="AU926" s="175" t="s">
        <v>82</v>
      </c>
      <c r="AY926" s="174" t="s">
        <v>125</v>
      </c>
      <c r="BK926" s="176">
        <f>SUM(BK927:BK930)</f>
        <v>4950</v>
      </c>
    </row>
    <row r="927" spans="1:65" s="2" customFormat="1" ht="16.5" customHeight="1">
      <c r="A927" s="28"/>
      <c r="B927" s="29"/>
      <c r="C927" s="179" t="s">
        <v>1669</v>
      </c>
      <c r="D927" s="179" t="s">
        <v>128</v>
      </c>
      <c r="E927" s="180" t="s">
        <v>1670</v>
      </c>
      <c r="F927" s="181" t="s">
        <v>1671</v>
      </c>
      <c r="G927" s="182" t="s">
        <v>147</v>
      </c>
      <c r="H927" s="183">
        <v>1</v>
      </c>
      <c r="I927" s="184">
        <v>1870</v>
      </c>
      <c r="J927" s="184">
        <f>ROUND(I927*H927,2)</f>
        <v>1870</v>
      </c>
      <c r="K927" s="181" t="s">
        <v>132</v>
      </c>
      <c r="L927" s="33"/>
      <c r="M927" s="185" t="s">
        <v>1</v>
      </c>
      <c r="N927" s="186" t="s">
        <v>39</v>
      </c>
      <c r="O927" s="187">
        <v>0</v>
      </c>
      <c r="P927" s="187">
        <f>O927*H927</f>
        <v>0</v>
      </c>
      <c r="Q927" s="187">
        <v>0</v>
      </c>
      <c r="R927" s="187">
        <f>Q927*H927</f>
        <v>0</v>
      </c>
      <c r="S927" s="187">
        <v>0</v>
      </c>
      <c r="T927" s="188">
        <f>S927*H927</f>
        <v>0</v>
      </c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R927" s="189" t="s">
        <v>133</v>
      </c>
      <c r="AT927" s="189" t="s">
        <v>128</v>
      </c>
      <c r="AU927" s="189" t="s">
        <v>84</v>
      </c>
      <c r="AY927" s="14" t="s">
        <v>125</v>
      </c>
      <c r="BE927" s="190">
        <f>IF(N927="základní",J927,0)</f>
        <v>1870</v>
      </c>
      <c r="BF927" s="190">
        <f>IF(N927="snížená",J927,0)</f>
        <v>0</v>
      </c>
      <c r="BG927" s="190">
        <f>IF(N927="zákl. přenesená",J927,0)</f>
        <v>0</v>
      </c>
      <c r="BH927" s="190">
        <f>IF(N927="sníž. přenesená",J927,0)</f>
        <v>0</v>
      </c>
      <c r="BI927" s="190">
        <f>IF(N927="nulová",J927,0)</f>
        <v>0</v>
      </c>
      <c r="BJ927" s="14" t="s">
        <v>82</v>
      </c>
      <c r="BK927" s="190">
        <f>ROUND(I927*H927,2)</f>
        <v>1870</v>
      </c>
      <c r="BL927" s="14" t="s">
        <v>133</v>
      </c>
      <c r="BM927" s="189" t="s">
        <v>1672</v>
      </c>
    </row>
    <row r="928" spans="1:65" s="2" customFormat="1">
      <c r="A928" s="28"/>
      <c r="B928" s="29"/>
      <c r="C928" s="30"/>
      <c r="D928" s="191" t="s">
        <v>135</v>
      </c>
      <c r="E928" s="30"/>
      <c r="F928" s="192" t="s">
        <v>1671</v>
      </c>
      <c r="G928" s="30"/>
      <c r="H928" s="30"/>
      <c r="I928" s="30"/>
      <c r="J928" s="30"/>
      <c r="K928" s="30"/>
      <c r="L928" s="33"/>
      <c r="M928" s="193"/>
      <c r="N928" s="194"/>
      <c r="O928" s="65"/>
      <c r="P928" s="65"/>
      <c r="Q928" s="65"/>
      <c r="R928" s="65"/>
      <c r="S928" s="65"/>
      <c r="T928" s="66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T928" s="14" t="s">
        <v>135</v>
      </c>
      <c r="AU928" s="14" t="s">
        <v>84</v>
      </c>
    </row>
    <row r="929" spans="1:65" s="2" customFormat="1" ht="16.5" customHeight="1">
      <c r="A929" s="28"/>
      <c r="B929" s="29"/>
      <c r="C929" s="179" t="s">
        <v>839</v>
      </c>
      <c r="D929" s="179" t="s">
        <v>128</v>
      </c>
      <c r="E929" s="180" t="s">
        <v>1673</v>
      </c>
      <c r="F929" s="181" t="s">
        <v>1674</v>
      </c>
      <c r="G929" s="182" t="s">
        <v>147</v>
      </c>
      <c r="H929" s="183">
        <v>1</v>
      </c>
      <c r="I929" s="184">
        <v>3080</v>
      </c>
      <c r="J929" s="184">
        <f>ROUND(I929*H929,2)</f>
        <v>3080</v>
      </c>
      <c r="K929" s="181" t="s">
        <v>132</v>
      </c>
      <c r="L929" s="33"/>
      <c r="M929" s="185" t="s">
        <v>1</v>
      </c>
      <c r="N929" s="186" t="s">
        <v>39</v>
      </c>
      <c r="O929" s="187">
        <v>0</v>
      </c>
      <c r="P929" s="187">
        <f>O929*H929</f>
        <v>0</v>
      </c>
      <c r="Q929" s="187">
        <v>0</v>
      </c>
      <c r="R929" s="187">
        <f>Q929*H929</f>
        <v>0</v>
      </c>
      <c r="S929" s="187">
        <v>0</v>
      </c>
      <c r="T929" s="188">
        <f>S929*H929</f>
        <v>0</v>
      </c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R929" s="189" t="s">
        <v>133</v>
      </c>
      <c r="AT929" s="189" t="s">
        <v>128</v>
      </c>
      <c r="AU929" s="189" t="s">
        <v>84</v>
      </c>
      <c r="AY929" s="14" t="s">
        <v>125</v>
      </c>
      <c r="BE929" s="190">
        <f>IF(N929="základní",J929,0)</f>
        <v>3080</v>
      </c>
      <c r="BF929" s="190">
        <f>IF(N929="snížená",J929,0)</f>
        <v>0</v>
      </c>
      <c r="BG929" s="190">
        <f>IF(N929="zákl. přenesená",J929,0)</f>
        <v>0</v>
      </c>
      <c r="BH929" s="190">
        <f>IF(N929="sníž. přenesená",J929,0)</f>
        <v>0</v>
      </c>
      <c r="BI929" s="190">
        <f>IF(N929="nulová",J929,0)</f>
        <v>0</v>
      </c>
      <c r="BJ929" s="14" t="s">
        <v>82</v>
      </c>
      <c r="BK929" s="190">
        <f>ROUND(I929*H929,2)</f>
        <v>3080</v>
      </c>
      <c r="BL929" s="14" t="s">
        <v>133</v>
      </c>
      <c r="BM929" s="189" t="s">
        <v>1675</v>
      </c>
    </row>
    <row r="930" spans="1:65" s="2" customFormat="1">
      <c r="A930" s="28"/>
      <c r="B930" s="29"/>
      <c r="C930" s="30"/>
      <c r="D930" s="191" t="s">
        <v>135</v>
      </c>
      <c r="E930" s="30"/>
      <c r="F930" s="192" t="s">
        <v>1676</v>
      </c>
      <c r="G930" s="30"/>
      <c r="H930" s="30"/>
      <c r="I930" s="30"/>
      <c r="J930" s="30"/>
      <c r="K930" s="30"/>
      <c r="L930" s="33"/>
      <c r="M930" s="193"/>
      <c r="N930" s="194"/>
      <c r="O930" s="65"/>
      <c r="P930" s="65"/>
      <c r="Q930" s="65"/>
      <c r="R930" s="65"/>
      <c r="S930" s="65"/>
      <c r="T930" s="66"/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T930" s="14" t="s">
        <v>135</v>
      </c>
      <c r="AU930" s="14" t="s">
        <v>84</v>
      </c>
    </row>
    <row r="931" spans="1:65" s="12" customFormat="1" ht="22.8" customHeight="1">
      <c r="B931" s="164"/>
      <c r="C931" s="165"/>
      <c r="D931" s="166" t="s">
        <v>73</v>
      </c>
      <c r="E931" s="177" t="s">
        <v>1677</v>
      </c>
      <c r="F931" s="177" t="s">
        <v>1678</v>
      </c>
      <c r="G931" s="165"/>
      <c r="H931" s="165"/>
      <c r="I931" s="165"/>
      <c r="J931" s="178">
        <f>BK931</f>
        <v>8431</v>
      </c>
      <c r="K931" s="165"/>
      <c r="L931" s="169"/>
      <c r="M931" s="170"/>
      <c r="N931" s="171"/>
      <c r="O931" s="171"/>
      <c r="P931" s="172">
        <f>SUM(P932:P939)</f>
        <v>0</v>
      </c>
      <c r="Q931" s="171"/>
      <c r="R931" s="172">
        <f>SUM(R932:R939)</f>
        <v>0</v>
      </c>
      <c r="S931" s="171"/>
      <c r="T931" s="173">
        <f>SUM(T932:T939)</f>
        <v>0</v>
      </c>
      <c r="AR931" s="174" t="s">
        <v>82</v>
      </c>
      <c r="AT931" s="175" t="s">
        <v>73</v>
      </c>
      <c r="AU931" s="175" t="s">
        <v>82</v>
      </c>
      <c r="AY931" s="174" t="s">
        <v>125</v>
      </c>
      <c r="BK931" s="176">
        <f>SUM(BK932:BK939)</f>
        <v>8431</v>
      </c>
    </row>
    <row r="932" spans="1:65" s="2" customFormat="1" ht="16.5" customHeight="1">
      <c r="A932" s="28"/>
      <c r="B932" s="29"/>
      <c r="C932" s="179" t="s">
        <v>1679</v>
      </c>
      <c r="D932" s="179" t="s">
        <v>128</v>
      </c>
      <c r="E932" s="180" t="s">
        <v>1680</v>
      </c>
      <c r="F932" s="181" t="s">
        <v>1681</v>
      </c>
      <c r="G932" s="182" t="s">
        <v>147</v>
      </c>
      <c r="H932" s="183">
        <v>1</v>
      </c>
      <c r="I932" s="184">
        <v>781</v>
      </c>
      <c r="J932" s="184">
        <f>ROUND(I932*H932,2)</f>
        <v>781</v>
      </c>
      <c r="K932" s="181" t="s">
        <v>132</v>
      </c>
      <c r="L932" s="33"/>
      <c r="M932" s="185" t="s">
        <v>1</v>
      </c>
      <c r="N932" s="186" t="s">
        <v>39</v>
      </c>
      <c r="O932" s="187">
        <v>0</v>
      </c>
      <c r="P932" s="187">
        <f>O932*H932</f>
        <v>0</v>
      </c>
      <c r="Q932" s="187">
        <v>0</v>
      </c>
      <c r="R932" s="187">
        <f>Q932*H932</f>
        <v>0</v>
      </c>
      <c r="S932" s="187">
        <v>0</v>
      </c>
      <c r="T932" s="188">
        <f>S932*H932</f>
        <v>0</v>
      </c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R932" s="189" t="s">
        <v>133</v>
      </c>
      <c r="AT932" s="189" t="s">
        <v>128</v>
      </c>
      <c r="AU932" s="189" t="s">
        <v>84</v>
      </c>
      <c r="AY932" s="14" t="s">
        <v>125</v>
      </c>
      <c r="BE932" s="190">
        <f>IF(N932="základní",J932,0)</f>
        <v>781</v>
      </c>
      <c r="BF932" s="190">
        <f>IF(N932="snížená",J932,0)</f>
        <v>0</v>
      </c>
      <c r="BG932" s="190">
        <f>IF(N932="zákl. přenesená",J932,0)</f>
        <v>0</v>
      </c>
      <c r="BH932" s="190">
        <f>IF(N932="sníž. přenesená",J932,0)</f>
        <v>0</v>
      </c>
      <c r="BI932" s="190">
        <f>IF(N932="nulová",J932,0)</f>
        <v>0</v>
      </c>
      <c r="BJ932" s="14" t="s">
        <v>82</v>
      </c>
      <c r="BK932" s="190">
        <f>ROUND(I932*H932,2)</f>
        <v>781</v>
      </c>
      <c r="BL932" s="14" t="s">
        <v>133</v>
      </c>
      <c r="BM932" s="189" t="s">
        <v>1682</v>
      </c>
    </row>
    <row r="933" spans="1:65" s="2" customFormat="1">
      <c r="A933" s="28"/>
      <c r="B933" s="29"/>
      <c r="C933" s="30"/>
      <c r="D933" s="191" t="s">
        <v>135</v>
      </c>
      <c r="E933" s="30"/>
      <c r="F933" s="192" t="s">
        <v>1681</v>
      </c>
      <c r="G933" s="30"/>
      <c r="H933" s="30"/>
      <c r="I933" s="30"/>
      <c r="J933" s="30"/>
      <c r="K933" s="30"/>
      <c r="L933" s="33"/>
      <c r="M933" s="193"/>
      <c r="N933" s="194"/>
      <c r="O933" s="65"/>
      <c r="P933" s="65"/>
      <c r="Q933" s="65"/>
      <c r="R933" s="65"/>
      <c r="S933" s="65"/>
      <c r="T933" s="66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T933" s="14" t="s">
        <v>135</v>
      </c>
      <c r="AU933" s="14" t="s">
        <v>84</v>
      </c>
    </row>
    <row r="934" spans="1:65" s="2" customFormat="1" ht="16.5" customHeight="1">
      <c r="A934" s="28"/>
      <c r="B934" s="29"/>
      <c r="C934" s="179" t="s">
        <v>843</v>
      </c>
      <c r="D934" s="179" t="s">
        <v>128</v>
      </c>
      <c r="E934" s="180" t="s">
        <v>1683</v>
      </c>
      <c r="F934" s="181" t="s">
        <v>1684</v>
      </c>
      <c r="G934" s="182" t="s">
        <v>147</v>
      </c>
      <c r="H934" s="183">
        <v>1</v>
      </c>
      <c r="I934" s="184">
        <v>1170</v>
      </c>
      <c r="J934" s="184">
        <f>ROUND(I934*H934,2)</f>
        <v>1170</v>
      </c>
      <c r="K934" s="181" t="s">
        <v>132</v>
      </c>
      <c r="L934" s="33"/>
      <c r="M934" s="185" t="s">
        <v>1</v>
      </c>
      <c r="N934" s="186" t="s">
        <v>39</v>
      </c>
      <c r="O934" s="187">
        <v>0</v>
      </c>
      <c r="P934" s="187">
        <f>O934*H934</f>
        <v>0</v>
      </c>
      <c r="Q934" s="187">
        <v>0</v>
      </c>
      <c r="R934" s="187">
        <f>Q934*H934</f>
        <v>0</v>
      </c>
      <c r="S934" s="187">
        <v>0</v>
      </c>
      <c r="T934" s="188">
        <f>S934*H934</f>
        <v>0</v>
      </c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R934" s="189" t="s">
        <v>133</v>
      </c>
      <c r="AT934" s="189" t="s">
        <v>128</v>
      </c>
      <c r="AU934" s="189" t="s">
        <v>84</v>
      </c>
      <c r="AY934" s="14" t="s">
        <v>125</v>
      </c>
      <c r="BE934" s="190">
        <f>IF(N934="základní",J934,0)</f>
        <v>1170</v>
      </c>
      <c r="BF934" s="190">
        <f>IF(N934="snížená",J934,0)</f>
        <v>0</v>
      </c>
      <c r="BG934" s="190">
        <f>IF(N934="zákl. přenesená",J934,0)</f>
        <v>0</v>
      </c>
      <c r="BH934" s="190">
        <f>IF(N934="sníž. přenesená",J934,0)</f>
        <v>0</v>
      </c>
      <c r="BI934" s="190">
        <f>IF(N934="nulová",J934,0)</f>
        <v>0</v>
      </c>
      <c r="BJ934" s="14" t="s">
        <v>82</v>
      </c>
      <c r="BK934" s="190">
        <f>ROUND(I934*H934,2)</f>
        <v>1170</v>
      </c>
      <c r="BL934" s="14" t="s">
        <v>133</v>
      </c>
      <c r="BM934" s="189" t="s">
        <v>1685</v>
      </c>
    </row>
    <row r="935" spans="1:65" s="2" customFormat="1">
      <c r="A935" s="28"/>
      <c r="B935" s="29"/>
      <c r="C935" s="30"/>
      <c r="D935" s="191" t="s">
        <v>135</v>
      </c>
      <c r="E935" s="30"/>
      <c r="F935" s="192" t="s">
        <v>1684</v>
      </c>
      <c r="G935" s="30"/>
      <c r="H935" s="30"/>
      <c r="I935" s="30"/>
      <c r="J935" s="30"/>
      <c r="K935" s="30"/>
      <c r="L935" s="33"/>
      <c r="M935" s="193"/>
      <c r="N935" s="194"/>
      <c r="O935" s="65"/>
      <c r="P935" s="65"/>
      <c r="Q935" s="65"/>
      <c r="R935" s="65"/>
      <c r="S935" s="65"/>
      <c r="T935" s="66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T935" s="14" t="s">
        <v>135</v>
      </c>
      <c r="AU935" s="14" t="s">
        <v>84</v>
      </c>
    </row>
    <row r="936" spans="1:65" s="2" customFormat="1" ht="16.5" customHeight="1">
      <c r="A936" s="28"/>
      <c r="B936" s="29"/>
      <c r="C936" s="179" t="s">
        <v>1686</v>
      </c>
      <c r="D936" s="179" t="s">
        <v>128</v>
      </c>
      <c r="E936" s="180" t="s">
        <v>1687</v>
      </c>
      <c r="F936" s="181" t="s">
        <v>1688</v>
      </c>
      <c r="G936" s="182" t="s">
        <v>147</v>
      </c>
      <c r="H936" s="183">
        <v>1</v>
      </c>
      <c r="I936" s="184">
        <v>2600</v>
      </c>
      <c r="J936" s="184">
        <f>ROUND(I936*H936,2)</f>
        <v>2600</v>
      </c>
      <c r="K936" s="181" t="s">
        <v>132</v>
      </c>
      <c r="L936" s="33"/>
      <c r="M936" s="185" t="s">
        <v>1</v>
      </c>
      <c r="N936" s="186" t="s">
        <v>39</v>
      </c>
      <c r="O936" s="187">
        <v>0</v>
      </c>
      <c r="P936" s="187">
        <f>O936*H936</f>
        <v>0</v>
      </c>
      <c r="Q936" s="187">
        <v>0</v>
      </c>
      <c r="R936" s="187">
        <f>Q936*H936</f>
        <v>0</v>
      </c>
      <c r="S936" s="187">
        <v>0</v>
      </c>
      <c r="T936" s="188">
        <f>S936*H936</f>
        <v>0</v>
      </c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R936" s="189" t="s">
        <v>133</v>
      </c>
      <c r="AT936" s="189" t="s">
        <v>128</v>
      </c>
      <c r="AU936" s="189" t="s">
        <v>84</v>
      </c>
      <c r="AY936" s="14" t="s">
        <v>125</v>
      </c>
      <c r="BE936" s="190">
        <f>IF(N936="základní",J936,0)</f>
        <v>2600</v>
      </c>
      <c r="BF936" s="190">
        <f>IF(N936="snížená",J936,0)</f>
        <v>0</v>
      </c>
      <c r="BG936" s="190">
        <f>IF(N936="zákl. přenesená",J936,0)</f>
        <v>0</v>
      </c>
      <c r="BH936" s="190">
        <f>IF(N936="sníž. přenesená",J936,0)</f>
        <v>0</v>
      </c>
      <c r="BI936" s="190">
        <f>IF(N936="nulová",J936,0)</f>
        <v>0</v>
      </c>
      <c r="BJ936" s="14" t="s">
        <v>82</v>
      </c>
      <c r="BK936" s="190">
        <f>ROUND(I936*H936,2)</f>
        <v>2600</v>
      </c>
      <c r="BL936" s="14" t="s">
        <v>133</v>
      </c>
      <c r="BM936" s="189" t="s">
        <v>1689</v>
      </c>
    </row>
    <row r="937" spans="1:65" s="2" customFormat="1" ht="19.2">
      <c r="A937" s="28"/>
      <c r="B937" s="29"/>
      <c r="C937" s="30"/>
      <c r="D937" s="191" t="s">
        <v>135</v>
      </c>
      <c r="E937" s="30"/>
      <c r="F937" s="192" t="s">
        <v>1690</v>
      </c>
      <c r="G937" s="30"/>
      <c r="H937" s="30"/>
      <c r="I937" s="30"/>
      <c r="J937" s="30"/>
      <c r="K937" s="30"/>
      <c r="L937" s="33"/>
      <c r="M937" s="193"/>
      <c r="N937" s="194"/>
      <c r="O937" s="65"/>
      <c r="P937" s="65"/>
      <c r="Q937" s="65"/>
      <c r="R937" s="65"/>
      <c r="S937" s="65"/>
      <c r="T937" s="66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T937" s="14" t="s">
        <v>135</v>
      </c>
      <c r="AU937" s="14" t="s">
        <v>84</v>
      </c>
    </row>
    <row r="938" spans="1:65" s="2" customFormat="1" ht="16.5" customHeight="1">
      <c r="A938" s="28"/>
      <c r="B938" s="29"/>
      <c r="C938" s="179" t="s">
        <v>848</v>
      </c>
      <c r="D938" s="179" t="s">
        <v>128</v>
      </c>
      <c r="E938" s="180" t="s">
        <v>1691</v>
      </c>
      <c r="F938" s="181" t="s">
        <v>1692</v>
      </c>
      <c r="G938" s="182" t="s">
        <v>147</v>
      </c>
      <c r="H938" s="183">
        <v>1</v>
      </c>
      <c r="I938" s="184">
        <v>3880</v>
      </c>
      <c r="J938" s="184">
        <f>ROUND(I938*H938,2)</f>
        <v>3880</v>
      </c>
      <c r="K938" s="181" t="s">
        <v>132</v>
      </c>
      <c r="L938" s="33"/>
      <c r="M938" s="185" t="s">
        <v>1</v>
      </c>
      <c r="N938" s="186" t="s">
        <v>39</v>
      </c>
      <c r="O938" s="187">
        <v>0</v>
      </c>
      <c r="P938" s="187">
        <f>O938*H938</f>
        <v>0</v>
      </c>
      <c r="Q938" s="187">
        <v>0</v>
      </c>
      <c r="R938" s="187">
        <f>Q938*H938</f>
        <v>0</v>
      </c>
      <c r="S938" s="187">
        <v>0</v>
      </c>
      <c r="T938" s="188">
        <f>S938*H938</f>
        <v>0</v>
      </c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R938" s="189" t="s">
        <v>133</v>
      </c>
      <c r="AT938" s="189" t="s">
        <v>128</v>
      </c>
      <c r="AU938" s="189" t="s">
        <v>84</v>
      </c>
      <c r="AY938" s="14" t="s">
        <v>125</v>
      </c>
      <c r="BE938" s="190">
        <f>IF(N938="základní",J938,0)</f>
        <v>3880</v>
      </c>
      <c r="BF938" s="190">
        <f>IF(N938="snížená",J938,0)</f>
        <v>0</v>
      </c>
      <c r="BG938" s="190">
        <f>IF(N938="zákl. přenesená",J938,0)</f>
        <v>0</v>
      </c>
      <c r="BH938" s="190">
        <f>IF(N938="sníž. přenesená",J938,0)</f>
        <v>0</v>
      </c>
      <c r="BI938" s="190">
        <f>IF(N938="nulová",J938,0)</f>
        <v>0</v>
      </c>
      <c r="BJ938" s="14" t="s">
        <v>82</v>
      </c>
      <c r="BK938" s="190">
        <f>ROUND(I938*H938,2)</f>
        <v>3880</v>
      </c>
      <c r="BL938" s="14" t="s">
        <v>133</v>
      </c>
      <c r="BM938" s="189" t="s">
        <v>1693</v>
      </c>
    </row>
    <row r="939" spans="1:65" s="2" customFormat="1" ht="19.2">
      <c r="A939" s="28"/>
      <c r="B939" s="29"/>
      <c r="C939" s="30"/>
      <c r="D939" s="191" t="s">
        <v>135</v>
      </c>
      <c r="E939" s="30"/>
      <c r="F939" s="192" t="s">
        <v>1694</v>
      </c>
      <c r="G939" s="30"/>
      <c r="H939" s="30"/>
      <c r="I939" s="30"/>
      <c r="J939" s="30"/>
      <c r="K939" s="30"/>
      <c r="L939" s="33"/>
      <c r="M939" s="193"/>
      <c r="N939" s="194"/>
      <c r="O939" s="65"/>
      <c r="P939" s="65"/>
      <c r="Q939" s="65"/>
      <c r="R939" s="65"/>
      <c r="S939" s="65"/>
      <c r="T939" s="66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T939" s="14" t="s">
        <v>135</v>
      </c>
      <c r="AU939" s="14" t="s">
        <v>84</v>
      </c>
    </row>
    <row r="940" spans="1:65" s="12" customFormat="1" ht="25.95" customHeight="1">
      <c r="B940" s="164"/>
      <c r="C940" s="165"/>
      <c r="D940" s="166" t="s">
        <v>73</v>
      </c>
      <c r="E940" s="167" t="s">
        <v>1695</v>
      </c>
      <c r="F940" s="167" t="s">
        <v>1696</v>
      </c>
      <c r="G940" s="165"/>
      <c r="H940" s="165"/>
      <c r="I940" s="165"/>
      <c r="J940" s="168">
        <f>BK940</f>
        <v>125050</v>
      </c>
      <c r="K940" s="165"/>
      <c r="L940" s="169"/>
      <c r="M940" s="170"/>
      <c r="N940" s="171"/>
      <c r="O940" s="171"/>
      <c r="P940" s="172">
        <f>SUM(P941:P970)</f>
        <v>0</v>
      </c>
      <c r="Q940" s="171"/>
      <c r="R940" s="172">
        <f>SUM(R941:R970)</f>
        <v>0</v>
      </c>
      <c r="S940" s="171"/>
      <c r="T940" s="173">
        <f>SUM(T941:T970)</f>
        <v>0</v>
      </c>
      <c r="AR940" s="174" t="s">
        <v>133</v>
      </c>
      <c r="AT940" s="175" t="s">
        <v>73</v>
      </c>
      <c r="AU940" s="175" t="s">
        <v>74</v>
      </c>
      <c r="AY940" s="174" t="s">
        <v>125</v>
      </c>
      <c r="BK940" s="176">
        <f>SUM(BK941:BK970)</f>
        <v>125050</v>
      </c>
    </row>
    <row r="941" spans="1:65" s="2" customFormat="1" ht="24.15" customHeight="1">
      <c r="A941" s="28"/>
      <c r="B941" s="29"/>
      <c r="C941" s="179" t="s">
        <v>1697</v>
      </c>
      <c r="D941" s="179" t="s">
        <v>128</v>
      </c>
      <c r="E941" s="180" t="s">
        <v>1698</v>
      </c>
      <c r="F941" s="181" t="s">
        <v>1699</v>
      </c>
      <c r="G941" s="182" t="s">
        <v>147</v>
      </c>
      <c r="H941" s="183">
        <v>5</v>
      </c>
      <c r="I941" s="184">
        <v>459</v>
      </c>
      <c r="J941" s="184">
        <f>ROUND(I941*H941,2)</f>
        <v>2295</v>
      </c>
      <c r="K941" s="181" t="s">
        <v>132</v>
      </c>
      <c r="L941" s="33"/>
      <c r="M941" s="185" t="s">
        <v>1</v>
      </c>
      <c r="N941" s="186" t="s">
        <v>39</v>
      </c>
      <c r="O941" s="187">
        <v>0</v>
      </c>
      <c r="P941" s="187">
        <f>O941*H941</f>
        <v>0</v>
      </c>
      <c r="Q941" s="187">
        <v>0</v>
      </c>
      <c r="R941" s="187">
        <f>Q941*H941</f>
        <v>0</v>
      </c>
      <c r="S941" s="187">
        <v>0</v>
      </c>
      <c r="T941" s="188">
        <f>S941*H941</f>
        <v>0</v>
      </c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R941" s="189" t="s">
        <v>1700</v>
      </c>
      <c r="AT941" s="189" t="s">
        <v>128</v>
      </c>
      <c r="AU941" s="189" t="s">
        <v>82</v>
      </c>
      <c r="AY941" s="14" t="s">
        <v>125</v>
      </c>
      <c r="BE941" s="190">
        <f>IF(N941="základní",J941,0)</f>
        <v>2295</v>
      </c>
      <c r="BF941" s="190">
        <f>IF(N941="snížená",J941,0)</f>
        <v>0</v>
      </c>
      <c r="BG941" s="190">
        <f>IF(N941="zákl. přenesená",J941,0)</f>
        <v>0</v>
      </c>
      <c r="BH941" s="190">
        <f>IF(N941="sníž. přenesená",J941,0)</f>
        <v>0</v>
      </c>
      <c r="BI941" s="190">
        <f>IF(N941="nulová",J941,0)</f>
        <v>0</v>
      </c>
      <c r="BJ941" s="14" t="s">
        <v>82</v>
      </c>
      <c r="BK941" s="190">
        <f>ROUND(I941*H941,2)</f>
        <v>2295</v>
      </c>
      <c r="BL941" s="14" t="s">
        <v>1700</v>
      </c>
      <c r="BM941" s="189" t="s">
        <v>1701</v>
      </c>
    </row>
    <row r="942" spans="1:65" s="2" customFormat="1" ht="28.8">
      <c r="A942" s="28"/>
      <c r="B942" s="29"/>
      <c r="C942" s="30"/>
      <c r="D942" s="191" t="s">
        <v>135</v>
      </c>
      <c r="E942" s="30"/>
      <c r="F942" s="192" t="s">
        <v>1702</v>
      </c>
      <c r="G942" s="30"/>
      <c r="H942" s="30"/>
      <c r="I942" s="30"/>
      <c r="J942" s="30"/>
      <c r="K942" s="30"/>
      <c r="L942" s="33"/>
      <c r="M942" s="193"/>
      <c r="N942" s="194"/>
      <c r="O942" s="65"/>
      <c r="P942" s="65"/>
      <c r="Q942" s="65"/>
      <c r="R942" s="65"/>
      <c r="S942" s="65"/>
      <c r="T942" s="66"/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T942" s="14" t="s">
        <v>135</v>
      </c>
      <c r="AU942" s="14" t="s">
        <v>82</v>
      </c>
    </row>
    <row r="943" spans="1:65" s="2" customFormat="1" ht="19.2">
      <c r="A943" s="28"/>
      <c r="B943" s="29"/>
      <c r="C943" s="30"/>
      <c r="D943" s="191" t="s">
        <v>142</v>
      </c>
      <c r="E943" s="30"/>
      <c r="F943" s="195" t="s">
        <v>1703</v>
      </c>
      <c r="G943" s="30"/>
      <c r="H943" s="30"/>
      <c r="I943" s="30"/>
      <c r="J943" s="30"/>
      <c r="K943" s="30"/>
      <c r="L943" s="33"/>
      <c r="M943" s="193"/>
      <c r="N943" s="194"/>
      <c r="O943" s="65"/>
      <c r="P943" s="65"/>
      <c r="Q943" s="65"/>
      <c r="R943" s="65"/>
      <c r="S943" s="65"/>
      <c r="T943" s="66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T943" s="14" t="s">
        <v>142</v>
      </c>
      <c r="AU943" s="14" t="s">
        <v>82</v>
      </c>
    </row>
    <row r="944" spans="1:65" s="2" customFormat="1" ht="24.15" customHeight="1">
      <c r="A944" s="28"/>
      <c r="B944" s="29"/>
      <c r="C944" s="179" t="s">
        <v>852</v>
      </c>
      <c r="D944" s="179" t="s">
        <v>128</v>
      </c>
      <c r="E944" s="180" t="s">
        <v>1704</v>
      </c>
      <c r="F944" s="181" t="s">
        <v>1705</v>
      </c>
      <c r="G944" s="182" t="s">
        <v>147</v>
      </c>
      <c r="H944" s="183">
        <v>5</v>
      </c>
      <c r="I944" s="184">
        <v>423</v>
      </c>
      <c r="J944" s="184">
        <f>ROUND(I944*H944,2)</f>
        <v>2115</v>
      </c>
      <c r="K944" s="181" t="s">
        <v>132</v>
      </c>
      <c r="L944" s="33"/>
      <c r="M944" s="185" t="s">
        <v>1</v>
      </c>
      <c r="N944" s="186" t="s">
        <v>39</v>
      </c>
      <c r="O944" s="187">
        <v>0</v>
      </c>
      <c r="P944" s="187">
        <f>O944*H944</f>
        <v>0</v>
      </c>
      <c r="Q944" s="187">
        <v>0</v>
      </c>
      <c r="R944" s="187">
        <f>Q944*H944</f>
        <v>0</v>
      </c>
      <c r="S944" s="187">
        <v>0</v>
      </c>
      <c r="T944" s="188">
        <f>S944*H944</f>
        <v>0</v>
      </c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R944" s="189" t="s">
        <v>1700</v>
      </c>
      <c r="AT944" s="189" t="s">
        <v>128</v>
      </c>
      <c r="AU944" s="189" t="s">
        <v>82</v>
      </c>
      <c r="AY944" s="14" t="s">
        <v>125</v>
      </c>
      <c r="BE944" s="190">
        <f>IF(N944="základní",J944,0)</f>
        <v>2115</v>
      </c>
      <c r="BF944" s="190">
        <f>IF(N944="snížená",J944,0)</f>
        <v>0</v>
      </c>
      <c r="BG944" s="190">
        <f>IF(N944="zákl. přenesená",J944,0)</f>
        <v>0</v>
      </c>
      <c r="BH944" s="190">
        <f>IF(N944="sníž. přenesená",J944,0)</f>
        <v>0</v>
      </c>
      <c r="BI944" s="190">
        <f>IF(N944="nulová",J944,0)</f>
        <v>0</v>
      </c>
      <c r="BJ944" s="14" t="s">
        <v>82</v>
      </c>
      <c r="BK944" s="190">
        <f>ROUND(I944*H944,2)</f>
        <v>2115</v>
      </c>
      <c r="BL944" s="14" t="s">
        <v>1700</v>
      </c>
      <c r="BM944" s="189" t="s">
        <v>1706</v>
      </c>
    </row>
    <row r="945" spans="1:65" s="2" customFormat="1" ht="38.4">
      <c r="A945" s="28"/>
      <c r="B945" s="29"/>
      <c r="C945" s="30"/>
      <c r="D945" s="191" t="s">
        <v>135</v>
      </c>
      <c r="E945" s="30"/>
      <c r="F945" s="192" t="s">
        <v>1707</v>
      </c>
      <c r="G945" s="30"/>
      <c r="H945" s="30"/>
      <c r="I945" s="30"/>
      <c r="J945" s="30"/>
      <c r="K945" s="30"/>
      <c r="L945" s="33"/>
      <c r="M945" s="193"/>
      <c r="N945" s="194"/>
      <c r="O945" s="65"/>
      <c r="P945" s="65"/>
      <c r="Q945" s="65"/>
      <c r="R945" s="65"/>
      <c r="S945" s="65"/>
      <c r="T945" s="66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T945" s="14" t="s">
        <v>135</v>
      </c>
      <c r="AU945" s="14" t="s">
        <v>82</v>
      </c>
    </row>
    <row r="946" spans="1:65" s="2" customFormat="1" ht="19.2">
      <c r="A946" s="28"/>
      <c r="B946" s="29"/>
      <c r="C946" s="30"/>
      <c r="D946" s="191" t="s">
        <v>142</v>
      </c>
      <c r="E946" s="30"/>
      <c r="F946" s="195" t="s">
        <v>1703</v>
      </c>
      <c r="G946" s="30"/>
      <c r="H946" s="30"/>
      <c r="I946" s="30"/>
      <c r="J946" s="30"/>
      <c r="K946" s="30"/>
      <c r="L946" s="33"/>
      <c r="M946" s="193"/>
      <c r="N946" s="194"/>
      <c r="O946" s="65"/>
      <c r="P946" s="65"/>
      <c r="Q946" s="65"/>
      <c r="R946" s="65"/>
      <c r="S946" s="65"/>
      <c r="T946" s="66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T946" s="14" t="s">
        <v>142</v>
      </c>
      <c r="AU946" s="14" t="s">
        <v>82</v>
      </c>
    </row>
    <row r="947" spans="1:65" s="2" customFormat="1" ht="24.15" customHeight="1">
      <c r="A947" s="28"/>
      <c r="B947" s="29"/>
      <c r="C947" s="179" t="s">
        <v>1708</v>
      </c>
      <c r="D947" s="179" t="s">
        <v>128</v>
      </c>
      <c r="E947" s="180" t="s">
        <v>1709</v>
      </c>
      <c r="F947" s="181" t="s">
        <v>1710</v>
      </c>
      <c r="G947" s="182" t="s">
        <v>1222</v>
      </c>
      <c r="H947" s="183">
        <v>5</v>
      </c>
      <c r="I947" s="184">
        <v>235</v>
      </c>
      <c r="J947" s="184">
        <f>ROUND(I947*H947,2)</f>
        <v>1175</v>
      </c>
      <c r="K947" s="181" t="s">
        <v>132</v>
      </c>
      <c r="L947" s="33"/>
      <c r="M947" s="185" t="s">
        <v>1</v>
      </c>
      <c r="N947" s="186" t="s">
        <v>39</v>
      </c>
      <c r="O947" s="187">
        <v>0</v>
      </c>
      <c r="P947" s="187">
        <f>O947*H947</f>
        <v>0</v>
      </c>
      <c r="Q947" s="187">
        <v>0</v>
      </c>
      <c r="R947" s="187">
        <f>Q947*H947</f>
        <v>0</v>
      </c>
      <c r="S947" s="187">
        <v>0</v>
      </c>
      <c r="T947" s="188">
        <f>S947*H947</f>
        <v>0</v>
      </c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R947" s="189" t="s">
        <v>1700</v>
      </c>
      <c r="AT947" s="189" t="s">
        <v>128</v>
      </c>
      <c r="AU947" s="189" t="s">
        <v>82</v>
      </c>
      <c r="AY947" s="14" t="s">
        <v>125</v>
      </c>
      <c r="BE947" s="190">
        <f>IF(N947="základní",J947,0)</f>
        <v>1175</v>
      </c>
      <c r="BF947" s="190">
        <f>IF(N947="snížená",J947,0)</f>
        <v>0</v>
      </c>
      <c r="BG947" s="190">
        <f>IF(N947="zákl. přenesená",J947,0)</f>
        <v>0</v>
      </c>
      <c r="BH947" s="190">
        <f>IF(N947="sníž. přenesená",J947,0)</f>
        <v>0</v>
      </c>
      <c r="BI947" s="190">
        <f>IF(N947="nulová",J947,0)</f>
        <v>0</v>
      </c>
      <c r="BJ947" s="14" t="s">
        <v>82</v>
      </c>
      <c r="BK947" s="190">
        <f>ROUND(I947*H947,2)</f>
        <v>1175</v>
      </c>
      <c r="BL947" s="14" t="s">
        <v>1700</v>
      </c>
      <c r="BM947" s="189" t="s">
        <v>1711</v>
      </c>
    </row>
    <row r="948" spans="1:65" s="2" customFormat="1" ht="28.8">
      <c r="A948" s="28"/>
      <c r="B948" s="29"/>
      <c r="C948" s="30"/>
      <c r="D948" s="191" t="s">
        <v>135</v>
      </c>
      <c r="E948" s="30"/>
      <c r="F948" s="192" t="s">
        <v>1712</v>
      </c>
      <c r="G948" s="30"/>
      <c r="H948" s="30"/>
      <c r="I948" s="30"/>
      <c r="J948" s="30"/>
      <c r="K948" s="30"/>
      <c r="L948" s="33"/>
      <c r="M948" s="193"/>
      <c r="N948" s="194"/>
      <c r="O948" s="65"/>
      <c r="P948" s="65"/>
      <c r="Q948" s="65"/>
      <c r="R948" s="65"/>
      <c r="S948" s="65"/>
      <c r="T948" s="66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T948" s="14" t="s">
        <v>135</v>
      </c>
      <c r="AU948" s="14" t="s">
        <v>82</v>
      </c>
    </row>
    <row r="949" spans="1:65" s="2" customFormat="1" ht="19.2">
      <c r="A949" s="28"/>
      <c r="B949" s="29"/>
      <c r="C949" s="30"/>
      <c r="D949" s="191" t="s">
        <v>142</v>
      </c>
      <c r="E949" s="30"/>
      <c r="F949" s="195" t="s">
        <v>1713</v>
      </c>
      <c r="G949" s="30"/>
      <c r="H949" s="30"/>
      <c r="I949" s="30"/>
      <c r="J949" s="30"/>
      <c r="K949" s="30"/>
      <c r="L949" s="33"/>
      <c r="M949" s="193"/>
      <c r="N949" s="194"/>
      <c r="O949" s="65"/>
      <c r="P949" s="65"/>
      <c r="Q949" s="65"/>
      <c r="R949" s="65"/>
      <c r="S949" s="65"/>
      <c r="T949" s="66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T949" s="14" t="s">
        <v>142</v>
      </c>
      <c r="AU949" s="14" t="s">
        <v>82</v>
      </c>
    </row>
    <row r="950" spans="1:65" s="2" customFormat="1" ht="24.15" customHeight="1">
      <c r="A950" s="28"/>
      <c r="B950" s="29"/>
      <c r="C950" s="179" t="s">
        <v>857</v>
      </c>
      <c r="D950" s="179" t="s">
        <v>128</v>
      </c>
      <c r="E950" s="180" t="s">
        <v>1714</v>
      </c>
      <c r="F950" s="181" t="s">
        <v>1715</v>
      </c>
      <c r="G950" s="182" t="s">
        <v>1222</v>
      </c>
      <c r="H950" s="183">
        <v>5</v>
      </c>
      <c r="I950" s="184">
        <v>152</v>
      </c>
      <c r="J950" s="184">
        <f>ROUND(I950*H950,2)</f>
        <v>760</v>
      </c>
      <c r="K950" s="181" t="s">
        <v>132</v>
      </c>
      <c r="L950" s="33"/>
      <c r="M950" s="185" t="s">
        <v>1</v>
      </c>
      <c r="N950" s="186" t="s">
        <v>39</v>
      </c>
      <c r="O950" s="187">
        <v>0</v>
      </c>
      <c r="P950" s="187">
        <f>O950*H950</f>
        <v>0</v>
      </c>
      <c r="Q950" s="187">
        <v>0</v>
      </c>
      <c r="R950" s="187">
        <f>Q950*H950</f>
        <v>0</v>
      </c>
      <c r="S950" s="187">
        <v>0</v>
      </c>
      <c r="T950" s="188">
        <f>S950*H950</f>
        <v>0</v>
      </c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R950" s="189" t="s">
        <v>1700</v>
      </c>
      <c r="AT950" s="189" t="s">
        <v>128</v>
      </c>
      <c r="AU950" s="189" t="s">
        <v>82</v>
      </c>
      <c r="AY950" s="14" t="s">
        <v>125</v>
      </c>
      <c r="BE950" s="190">
        <f>IF(N950="základní",J950,0)</f>
        <v>760</v>
      </c>
      <c r="BF950" s="190">
        <f>IF(N950="snížená",J950,0)</f>
        <v>0</v>
      </c>
      <c r="BG950" s="190">
        <f>IF(N950="zákl. přenesená",J950,0)</f>
        <v>0</v>
      </c>
      <c r="BH950" s="190">
        <f>IF(N950="sníž. přenesená",J950,0)</f>
        <v>0</v>
      </c>
      <c r="BI950" s="190">
        <f>IF(N950="nulová",J950,0)</f>
        <v>0</v>
      </c>
      <c r="BJ950" s="14" t="s">
        <v>82</v>
      </c>
      <c r="BK950" s="190">
        <f>ROUND(I950*H950,2)</f>
        <v>760</v>
      </c>
      <c r="BL950" s="14" t="s">
        <v>1700</v>
      </c>
      <c r="BM950" s="189" t="s">
        <v>1716</v>
      </c>
    </row>
    <row r="951" spans="1:65" s="2" customFormat="1" ht="28.8">
      <c r="A951" s="28"/>
      <c r="B951" s="29"/>
      <c r="C951" s="30"/>
      <c r="D951" s="191" t="s">
        <v>135</v>
      </c>
      <c r="E951" s="30"/>
      <c r="F951" s="192" t="s">
        <v>1717</v>
      </c>
      <c r="G951" s="30"/>
      <c r="H951" s="30"/>
      <c r="I951" s="30"/>
      <c r="J951" s="30"/>
      <c r="K951" s="30"/>
      <c r="L951" s="33"/>
      <c r="M951" s="193"/>
      <c r="N951" s="194"/>
      <c r="O951" s="65"/>
      <c r="P951" s="65"/>
      <c r="Q951" s="65"/>
      <c r="R951" s="65"/>
      <c r="S951" s="65"/>
      <c r="T951" s="66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T951" s="14" t="s">
        <v>135</v>
      </c>
      <c r="AU951" s="14" t="s">
        <v>82</v>
      </c>
    </row>
    <row r="952" spans="1:65" s="2" customFormat="1" ht="19.2">
      <c r="A952" s="28"/>
      <c r="B952" s="29"/>
      <c r="C952" s="30"/>
      <c r="D952" s="191" t="s">
        <v>142</v>
      </c>
      <c r="E952" s="30"/>
      <c r="F952" s="195" t="s">
        <v>1713</v>
      </c>
      <c r="G952" s="30"/>
      <c r="H952" s="30"/>
      <c r="I952" s="30"/>
      <c r="J952" s="30"/>
      <c r="K952" s="30"/>
      <c r="L952" s="33"/>
      <c r="M952" s="193"/>
      <c r="N952" s="194"/>
      <c r="O952" s="65"/>
      <c r="P952" s="65"/>
      <c r="Q952" s="65"/>
      <c r="R952" s="65"/>
      <c r="S952" s="65"/>
      <c r="T952" s="66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T952" s="14" t="s">
        <v>142</v>
      </c>
      <c r="AU952" s="14" t="s">
        <v>82</v>
      </c>
    </row>
    <row r="953" spans="1:65" s="2" customFormat="1" ht="24.15" customHeight="1">
      <c r="A953" s="28"/>
      <c r="B953" s="29"/>
      <c r="C953" s="179" t="s">
        <v>1718</v>
      </c>
      <c r="D953" s="179" t="s">
        <v>128</v>
      </c>
      <c r="E953" s="180" t="s">
        <v>1719</v>
      </c>
      <c r="F953" s="181" t="s">
        <v>1720</v>
      </c>
      <c r="G953" s="182" t="s">
        <v>1222</v>
      </c>
      <c r="H953" s="183">
        <v>5</v>
      </c>
      <c r="I953" s="184">
        <v>706</v>
      </c>
      <c r="J953" s="184">
        <f>ROUND(I953*H953,2)</f>
        <v>3530</v>
      </c>
      <c r="K953" s="181" t="s">
        <v>132</v>
      </c>
      <c r="L953" s="33"/>
      <c r="M953" s="185" t="s">
        <v>1</v>
      </c>
      <c r="N953" s="186" t="s">
        <v>39</v>
      </c>
      <c r="O953" s="187">
        <v>0</v>
      </c>
      <c r="P953" s="187">
        <f>O953*H953</f>
        <v>0</v>
      </c>
      <c r="Q953" s="187">
        <v>0</v>
      </c>
      <c r="R953" s="187">
        <f>Q953*H953</f>
        <v>0</v>
      </c>
      <c r="S953" s="187">
        <v>0</v>
      </c>
      <c r="T953" s="188">
        <f>S953*H953</f>
        <v>0</v>
      </c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R953" s="189" t="s">
        <v>1700</v>
      </c>
      <c r="AT953" s="189" t="s">
        <v>128</v>
      </c>
      <c r="AU953" s="189" t="s">
        <v>82</v>
      </c>
      <c r="AY953" s="14" t="s">
        <v>125</v>
      </c>
      <c r="BE953" s="190">
        <f>IF(N953="základní",J953,0)</f>
        <v>3530</v>
      </c>
      <c r="BF953" s="190">
        <f>IF(N953="snížená",J953,0)</f>
        <v>0</v>
      </c>
      <c r="BG953" s="190">
        <f>IF(N953="zákl. přenesená",J953,0)</f>
        <v>0</v>
      </c>
      <c r="BH953" s="190">
        <f>IF(N953="sníž. přenesená",J953,0)</f>
        <v>0</v>
      </c>
      <c r="BI953" s="190">
        <f>IF(N953="nulová",J953,0)</f>
        <v>0</v>
      </c>
      <c r="BJ953" s="14" t="s">
        <v>82</v>
      </c>
      <c r="BK953" s="190">
        <f>ROUND(I953*H953,2)</f>
        <v>3530</v>
      </c>
      <c r="BL953" s="14" t="s">
        <v>1700</v>
      </c>
      <c r="BM953" s="189" t="s">
        <v>1721</v>
      </c>
    </row>
    <row r="954" spans="1:65" s="2" customFormat="1" ht="38.4">
      <c r="A954" s="28"/>
      <c r="B954" s="29"/>
      <c r="C954" s="30"/>
      <c r="D954" s="191" t="s">
        <v>135</v>
      </c>
      <c r="E954" s="30"/>
      <c r="F954" s="192" t="s">
        <v>1722</v>
      </c>
      <c r="G954" s="30"/>
      <c r="H954" s="30"/>
      <c r="I954" s="30"/>
      <c r="J954" s="30"/>
      <c r="K954" s="30"/>
      <c r="L954" s="33"/>
      <c r="M954" s="193"/>
      <c r="N954" s="194"/>
      <c r="O954" s="65"/>
      <c r="P954" s="65"/>
      <c r="Q954" s="65"/>
      <c r="R954" s="65"/>
      <c r="S954" s="65"/>
      <c r="T954" s="66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T954" s="14" t="s">
        <v>135</v>
      </c>
      <c r="AU954" s="14" t="s">
        <v>82</v>
      </c>
    </row>
    <row r="955" spans="1:65" s="2" customFormat="1" ht="19.2">
      <c r="A955" s="28"/>
      <c r="B955" s="29"/>
      <c r="C955" s="30"/>
      <c r="D955" s="191" t="s">
        <v>142</v>
      </c>
      <c r="E955" s="30"/>
      <c r="F955" s="195" t="s">
        <v>1713</v>
      </c>
      <c r="G955" s="30"/>
      <c r="H955" s="30"/>
      <c r="I955" s="30"/>
      <c r="J955" s="30"/>
      <c r="K955" s="30"/>
      <c r="L955" s="33"/>
      <c r="M955" s="193"/>
      <c r="N955" s="194"/>
      <c r="O955" s="65"/>
      <c r="P955" s="65"/>
      <c r="Q955" s="65"/>
      <c r="R955" s="65"/>
      <c r="S955" s="65"/>
      <c r="T955" s="66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T955" s="14" t="s">
        <v>142</v>
      </c>
      <c r="AU955" s="14" t="s">
        <v>82</v>
      </c>
    </row>
    <row r="956" spans="1:65" s="2" customFormat="1" ht="33" customHeight="1">
      <c r="A956" s="28"/>
      <c r="B956" s="29"/>
      <c r="C956" s="179" t="s">
        <v>1723</v>
      </c>
      <c r="D956" s="179" t="s">
        <v>128</v>
      </c>
      <c r="E956" s="180" t="s">
        <v>1724</v>
      </c>
      <c r="F956" s="181" t="s">
        <v>1725</v>
      </c>
      <c r="G956" s="182" t="s">
        <v>1222</v>
      </c>
      <c r="H956" s="183">
        <v>5</v>
      </c>
      <c r="I956" s="184">
        <v>156</v>
      </c>
      <c r="J956" s="184">
        <f>ROUND(I956*H956,2)</f>
        <v>780</v>
      </c>
      <c r="K956" s="181" t="s">
        <v>132</v>
      </c>
      <c r="L956" s="33"/>
      <c r="M956" s="185" t="s">
        <v>1</v>
      </c>
      <c r="N956" s="186" t="s">
        <v>39</v>
      </c>
      <c r="O956" s="187">
        <v>0</v>
      </c>
      <c r="P956" s="187">
        <f>O956*H956</f>
        <v>0</v>
      </c>
      <c r="Q956" s="187">
        <v>0</v>
      </c>
      <c r="R956" s="187">
        <f>Q956*H956</f>
        <v>0</v>
      </c>
      <c r="S956" s="187">
        <v>0</v>
      </c>
      <c r="T956" s="188">
        <f>S956*H956</f>
        <v>0</v>
      </c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R956" s="189" t="s">
        <v>1700</v>
      </c>
      <c r="AT956" s="189" t="s">
        <v>128</v>
      </c>
      <c r="AU956" s="189" t="s">
        <v>82</v>
      </c>
      <c r="AY956" s="14" t="s">
        <v>125</v>
      </c>
      <c r="BE956" s="190">
        <f>IF(N956="základní",J956,0)</f>
        <v>780</v>
      </c>
      <c r="BF956" s="190">
        <f>IF(N956="snížená",J956,0)</f>
        <v>0</v>
      </c>
      <c r="BG956" s="190">
        <f>IF(N956="zákl. přenesená",J956,0)</f>
        <v>0</v>
      </c>
      <c r="BH956" s="190">
        <f>IF(N956="sníž. přenesená",J956,0)</f>
        <v>0</v>
      </c>
      <c r="BI956" s="190">
        <f>IF(N956="nulová",J956,0)</f>
        <v>0</v>
      </c>
      <c r="BJ956" s="14" t="s">
        <v>82</v>
      </c>
      <c r="BK956" s="190">
        <f>ROUND(I956*H956,2)</f>
        <v>780</v>
      </c>
      <c r="BL956" s="14" t="s">
        <v>1700</v>
      </c>
      <c r="BM956" s="189" t="s">
        <v>1726</v>
      </c>
    </row>
    <row r="957" spans="1:65" s="2" customFormat="1" ht="38.4">
      <c r="A957" s="28"/>
      <c r="B957" s="29"/>
      <c r="C957" s="30"/>
      <c r="D957" s="191" t="s">
        <v>135</v>
      </c>
      <c r="E957" s="30"/>
      <c r="F957" s="192" t="s">
        <v>1727</v>
      </c>
      <c r="G957" s="30"/>
      <c r="H957" s="30"/>
      <c r="I957" s="30"/>
      <c r="J957" s="30"/>
      <c r="K957" s="30"/>
      <c r="L957" s="33"/>
      <c r="M957" s="193"/>
      <c r="N957" s="194"/>
      <c r="O957" s="65"/>
      <c r="P957" s="65"/>
      <c r="Q957" s="65"/>
      <c r="R957" s="65"/>
      <c r="S957" s="65"/>
      <c r="T957" s="66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T957" s="14" t="s">
        <v>135</v>
      </c>
      <c r="AU957" s="14" t="s">
        <v>82</v>
      </c>
    </row>
    <row r="958" spans="1:65" s="2" customFormat="1" ht="19.2">
      <c r="A958" s="28"/>
      <c r="B958" s="29"/>
      <c r="C958" s="30"/>
      <c r="D958" s="191" t="s">
        <v>142</v>
      </c>
      <c r="E958" s="30"/>
      <c r="F958" s="195" t="s">
        <v>1713</v>
      </c>
      <c r="G958" s="30"/>
      <c r="H958" s="30"/>
      <c r="I958" s="30"/>
      <c r="J958" s="30"/>
      <c r="K958" s="30"/>
      <c r="L958" s="33"/>
      <c r="M958" s="193"/>
      <c r="N958" s="194"/>
      <c r="O958" s="65"/>
      <c r="P958" s="65"/>
      <c r="Q958" s="65"/>
      <c r="R958" s="65"/>
      <c r="S958" s="65"/>
      <c r="T958" s="66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T958" s="14" t="s">
        <v>142</v>
      </c>
      <c r="AU958" s="14" t="s">
        <v>82</v>
      </c>
    </row>
    <row r="959" spans="1:65" s="2" customFormat="1" ht="16.5" customHeight="1">
      <c r="A959" s="28"/>
      <c r="B959" s="29"/>
      <c r="C959" s="179" t="s">
        <v>1728</v>
      </c>
      <c r="D959" s="179" t="s">
        <v>128</v>
      </c>
      <c r="E959" s="180" t="s">
        <v>1729</v>
      </c>
      <c r="F959" s="181" t="s">
        <v>1730</v>
      </c>
      <c r="G959" s="182" t="s">
        <v>1222</v>
      </c>
      <c r="H959" s="183">
        <v>5</v>
      </c>
      <c r="I959" s="184">
        <v>245</v>
      </c>
      <c r="J959" s="184">
        <f>ROUND(I959*H959,2)</f>
        <v>1225</v>
      </c>
      <c r="K959" s="181" t="s">
        <v>132</v>
      </c>
      <c r="L959" s="33"/>
      <c r="M959" s="185" t="s">
        <v>1</v>
      </c>
      <c r="N959" s="186" t="s">
        <v>39</v>
      </c>
      <c r="O959" s="187">
        <v>0</v>
      </c>
      <c r="P959" s="187">
        <f>O959*H959</f>
        <v>0</v>
      </c>
      <c r="Q959" s="187">
        <v>0</v>
      </c>
      <c r="R959" s="187">
        <f>Q959*H959</f>
        <v>0</v>
      </c>
      <c r="S959" s="187">
        <v>0</v>
      </c>
      <c r="T959" s="188">
        <f>S959*H959</f>
        <v>0</v>
      </c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R959" s="189" t="s">
        <v>1700</v>
      </c>
      <c r="AT959" s="189" t="s">
        <v>128</v>
      </c>
      <c r="AU959" s="189" t="s">
        <v>82</v>
      </c>
      <c r="AY959" s="14" t="s">
        <v>125</v>
      </c>
      <c r="BE959" s="190">
        <f>IF(N959="základní",J959,0)</f>
        <v>1225</v>
      </c>
      <c r="BF959" s="190">
        <f>IF(N959="snížená",J959,0)</f>
        <v>0</v>
      </c>
      <c r="BG959" s="190">
        <f>IF(N959="zákl. přenesená",J959,0)</f>
        <v>0</v>
      </c>
      <c r="BH959" s="190">
        <f>IF(N959="sníž. přenesená",J959,0)</f>
        <v>0</v>
      </c>
      <c r="BI959" s="190">
        <f>IF(N959="nulová",J959,0)</f>
        <v>0</v>
      </c>
      <c r="BJ959" s="14" t="s">
        <v>82</v>
      </c>
      <c r="BK959" s="190">
        <f>ROUND(I959*H959,2)</f>
        <v>1225</v>
      </c>
      <c r="BL959" s="14" t="s">
        <v>1700</v>
      </c>
      <c r="BM959" s="189" t="s">
        <v>1731</v>
      </c>
    </row>
    <row r="960" spans="1:65" s="2" customFormat="1" ht="28.8">
      <c r="A960" s="28"/>
      <c r="B960" s="29"/>
      <c r="C960" s="30"/>
      <c r="D960" s="191" t="s">
        <v>135</v>
      </c>
      <c r="E960" s="30"/>
      <c r="F960" s="192" t="s">
        <v>1732</v>
      </c>
      <c r="G960" s="30"/>
      <c r="H960" s="30"/>
      <c r="I960" s="30"/>
      <c r="J960" s="30"/>
      <c r="K960" s="30"/>
      <c r="L960" s="33"/>
      <c r="M960" s="193"/>
      <c r="N960" s="194"/>
      <c r="O960" s="65"/>
      <c r="P960" s="65"/>
      <c r="Q960" s="65"/>
      <c r="R960" s="65"/>
      <c r="S960" s="65"/>
      <c r="T960" s="66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T960" s="14" t="s">
        <v>135</v>
      </c>
      <c r="AU960" s="14" t="s">
        <v>82</v>
      </c>
    </row>
    <row r="961" spans="1:65" s="2" customFormat="1" ht="16.5" customHeight="1">
      <c r="A961" s="28"/>
      <c r="B961" s="29"/>
      <c r="C961" s="179" t="s">
        <v>1733</v>
      </c>
      <c r="D961" s="179" t="s">
        <v>128</v>
      </c>
      <c r="E961" s="180" t="s">
        <v>1734</v>
      </c>
      <c r="F961" s="181" t="s">
        <v>1735</v>
      </c>
      <c r="G961" s="182" t="s">
        <v>1222</v>
      </c>
      <c r="H961" s="183">
        <v>5</v>
      </c>
      <c r="I961" s="184">
        <v>664</v>
      </c>
      <c r="J961" s="184">
        <f>ROUND(I961*H961,2)</f>
        <v>3320</v>
      </c>
      <c r="K961" s="181" t="s">
        <v>132</v>
      </c>
      <c r="L961" s="33"/>
      <c r="M961" s="185" t="s">
        <v>1</v>
      </c>
      <c r="N961" s="186" t="s">
        <v>39</v>
      </c>
      <c r="O961" s="187">
        <v>0</v>
      </c>
      <c r="P961" s="187">
        <f>O961*H961</f>
        <v>0</v>
      </c>
      <c r="Q961" s="187">
        <v>0</v>
      </c>
      <c r="R961" s="187">
        <f>Q961*H961</f>
        <v>0</v>
      </c>
      <c r="S961" s="187">
        <v>0</v>
      </c>
      <c r="T961" s="188">
        <f>S961*H961</f>
        <v>0</v>
      </c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R961" s="189" t="s">
        <v>1700</v>
      </c>
      <c r="AT961" s="189" t="s">
        <v>128</v>
      </c>
      <c r="AU961" s="189" t="s">
        <v>82</v>
      </c>
      <c r="AY961" s="14" t="s">
        <v>125</v>
      </c>
      <c r="BE961" s="190">
        <f>IF(N961="základní",J961,0)</f>
        <v>3320</v>
      </c>
      <c r="BF961" s="190">
        <f>IF(N961="snížená",J961,0)</f>
        <v>0</v>
      </c>
      <c r="BG961" s="190">
        <f>IF(N961="zákl. přenesená",J961,0)</f>
        <v>0</v>
      </c>
      <c r="BH961" s="190">
        <f>IF(N961="sníž. přenesená",J961,0)</f>
        <v>0</v>
      </c>
      <c r="BI961" s="190">
        <f>IF(N961="nulová",J961,0)</f>
        <v>0</v>
      </c>
      <c r="BJ961" s="14" t="s">
        <v>82</v>
      </c>
      <c r="BK961" s="190">
        <f>ROUND(I961*H961,2)</f>
        <v>3320</v>
      </c>
      <c r="BL961" s="14" t="s">
        <v>1700</v>
      </c>
      <c r="BM961" s="189" t="s">
        <v>1736</v>
      </c>
    </row>
    <row r="962" spans="1:65" s="2" customFormat="1" ht="28.8">
      <c r="A962" s="28"/>
      <c r="B962" s="29"/>
      <c r="C962" s="30"/>
      <c r="D962" s="191" t="s">
        <v>135</v>
      </c>
      <c r="E962" s="30"/>
      <c r="F962" s="192" t="s">
        <v>1737</v>
      </c>
      <c r="G962" s="30"/>
      <c r="H962" s="30"/>
      <c r="I962" s="30"/>
      <c r="J962" s="30"/>
      <c r="K962" s="30"/>
      <c r="L962" s="33"/>
      <c r="M962" s="193"/>
      <c r="N962" s="194"/>
      <c r="O962" s="65"/>
      <c r="P962" s="65"/>
      <c r="Q962" s="65"/>
      <c r="R962" s="65"/>
      <c r="S962" s="65"/>
      <c r="T962" s="66"/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T962" s="14" t="s">
        <v>135</v>
      </c>
      <c r="AU962" s="14" t="s">
        <v>82</v>
      </c>
    </row>
    <row r="963" spans="1:65" s="2" customFormat="1" ht="16.5" customHeight="1">
      <c r="A963" s="28"/>
      <c r="B963" s="29"/>
      <c r="C963" s="179" t="s">
        <v>1738</v>
      </c>
      <c r="D963" s="179" t="s">
        <v>128</v>
      </c>
      <c r="E963" s="180" t="s">
        <v>1739</v>
      </c>
      <c r="F963" s="181" t="s">
        <v>1740</v>
      </c>
      <c r="G963" s="182" t="s">
        <v>1222</v>
      </c>
      <c r="H963" s="183">
        <v>5</v>
      </c>
      <c r="I963" s="184">
        <v>163</v>
      </c>
      <c r="J963" s="184">
        <f>ROUND(I963*H963,2)</f>
        <v>815</v>
      </c>
      <c r="K963" s="181" t="s">
        <v>132</v>
      </c>
      <c r="L963" s="33"/>
      <c r="M963" s="185" t="s">
        <v>1</v>
      </c>
      <c r="N963" s="186" t="s">
        <v>39</v>
      </c>
      <c r="O963" s="187">
        <v>0</v>
      </c>
      <c r="P963" s="187">
        <f>O963*H963</f>
        <v>0</v>
      </c>
      <c r="Q963" s="187">
        <v>0</v>
      </c>
      <c r="R963" s="187">
        <f>Q963*H963</f>
        <v>0</v>
      </c>
      <c r="S963" s="187">
        <v>0</v>
      </c>
      <c r="T963" s="188">
        <f>S963*H963</f>
        <v>0</v>
      </c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R963" s="189" t="s">
        <v>1700</v>
      </c>
      <c r="AT963" s="189" t="s">
        <v>128</v>
      </c>
      <c r="AU963" s="189" t="s">
        <v>82</v>
      </c>
      <c r="AY963" s="14" t="s">
        <v>125</v>
      </c>
      <c r="BE963" s="190">
        <f>IF(N963="základní",J963,0)</f>
        <v>815</v>
      </c>
      <c r="BF963" s="190">
        <f>IF(N963="snížená",J963,0)</f>
        <v>0</v>
      </c>
      <c r="BG963" s="190">
        <f>IF(N963="zákl. přenesená",J963,0)</f>
        <v>0</v>
      </c>
      <c r="BH963" s="190">
        <f>IF(N963="sníž. přenesená",J963,0)</f>
        <v>0</v>
      </c>
      <c r="BI963" s="190">
        <f>IF(N963="nulová",J963,0)</f>
        <v>0</v>
      </c>
      <c r="BJ963" s="14" t="s">
        <v>82</v>
      </c>
      <c r="BK963" s="190">
        <f>ROUND(I963*H963,2)</f>
        <v>815</v>
      </c>
      <c r="BL963" s="14" t="s">
        <v>1700</v>
      </c>
      <c r="BM963" s="189" t="s">
        <v>1741</v>
      </c>
    </row>
    <row r="964" spans="1:65" s="2" customFormat="1" ht="19.2">
      <c r="A964" s="28"/>
      <c r="B964" s="29"/>
      <c r="C964" s="30"/>
      <c r="D964" s="191" t="s">
        <v>135</v>
      </c>
      <c r="E964" s="30"/>
      <c r="F964" s="192" t="s">
        <v>1742</v>
      </c>
      <c r="G964" s="30"/>
      <c r="H964" s="30"/>
      <c r="I964" s="30"/>
      <c r="J964" s="30"/>
      <c r="K964" s="30"/>
      <c r="L964" s="33"/>
      <c r="M964" s="193"/>
      <c r="N964" s="194"/>
      <c r="O964" s="65"/>
      <c r="P964" s="65"/>
      <c r="Q964" s="65"/>
      <c r="R964" s="65"/>
      <c r="S964" s="65"/>
      <c r="T964" s="66"/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T964" s="14" t="s">
        <v>135</v>
      </c>
      <c r="AU964" s="14" t="s">
        <v>82</v>
      </c>
    </row>
    <row r="965" spans="1:65" s="2" customFormat="1" ht="16.5" customHeight="1">
      <c r="A965" s="28"/>
      <c r="B965" s="29"/>
      <c r="C965" s="179" t="s">
        <v>1743</v>
      </c>
      <c r="D965" s="179" t="s">
        <v>128</v>
      </c>
      <c r="E965" s="180" t="s">
        <v>1744</v>
      </c>
      <c r="F965" s="181" t="s">
        <v>1745</v>
      </c>
      <c r="G965" s="182" t="s">
        <v>1222</v>
      </c>
      <c r="H965" s="183">
        <v>5</v>
      </c>
      <c r="I965" s="184">
        <v>427</v>
      </c>
      <c r="J965" s="184">
        <f>ROUND(I965*H965,2)</f>
        <v>2135</v>
      </c>
      <c r="K965" s="181" t="s">
        <v>132</v>
      </c>
      <c r="L965" s="33"/>
      <c r="M965" s="185" t="s">
        <v>1</v>
      </c>
      <c r="N965" s="186" t="s">
        <v>39</v>
      </c>
      <c r="O965" s="187">
        <v>0</v>
      </c>
      <c r="P965" s="187">
        <f>O965*H965</f>
        <v>0</v>
      </c>
      <c r="Q965" s="187">
        <v>0</v>
      </c>
      <c r="R965" s="187">
        <f>Q965*H965</f>
        <v>0</v>
      </c>
      <c r="S965" s="187">
        <v>0</v>
      </c>
      <c r="T965" s="188">
        <f>S965*H965</f>
        <v>0</v>
      </c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R965" s="189" t="s">
        <v>1700</v>
      </c>
      <c r="AT965" s="189" t="s">
        <v>128</v>
      </c>
      <c r="AU965" s="189" t="s">
        <v>82</v>
      </c>
      <c r="AY965" s="14" t="s">
        <v>125</v>
      </c>
      <c r="BE965" s="190">
        <f>IF(N965="základní",J965,0)</f>
        <v>2135</v>
      </c>
      <c r="BF965" s="190">
        <f>IF(N965="snížená",J965,0)</f>
        <v>0</v>
      </c>
      <c r="BG965" s="190">
        <f>IF(N965="zákl. přenesená",J965,0)</f>
        <v>0</v>
      </c>
      <c r="BH965" s="190">
        <f>IF(N965="sníž. přenesená",J965,0)</f>
        <v>0</v>
      </c>
      <c r="BI965" s="190">
        <f>IF(N965="nulová",J965,0)</f>
        <v>0</v>
      </c>
      <c r="BJ965" s="14" t="s">
        <v>82</v>
      </c>
      <c r="BK965" s="190">
        <f>ROUND(I965*H965,2)</f>
        <v>2135</v>
      </c>
      <c r="BL965" s="14" t="s">
        <v>1700</v>
      </c>
      <c r="BM965" s="189" t="s">
        <v>1746</v>
      </c>
    </row>
    <row r="966" spans="1:65" s="2" customFormat="1" ht="19.2">
      <c r="A966" s="28"/>
      <c r="B966" s="29"/>
      <c r="C966" s="30"/>
      <c r="D966" s="191" t="s">
        <v>135</v>
      </c>
      <c r="E966" s="30"/>
      <c r="F966" s="192" t="s">
        <v>1747</v>
      </c>
      <c r="G966" s="30"/>
      <c r="H966" s="30"/>
      <c r="I966" s="30"/>
      <c r="J966" s="30"/>
      <c r="K966" s="30"/>
      <c r="L966" s="33"/>
      <c r="M966" s="193"/>
      <c r="N966" s="194"/>
      <c r="O966" s="65"/>
      <c r="P966" s="65"/>
      <c r="Q966" s="65"/>
      <c r="R966" s="65"/>
      <c r="S966" s="65"/>
      <c r="T966" s="66"/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T966" s="14" t="s">
        <v>135</v>
      </c>
      <c r="AU966" s="14" t="s">
        <v>82</v>
      </c>
    </row>
    <row r="967" spans="1:65" s="2" customFormat="1" ht="16.5" customHeight="1">
      <c r="A967" s="28"/>
      <c r="B967" s="29"/>
      <c r="C967" s="179" t="s">
        <v>1748</v>
      </c>
      <c r="D967" s="179" t="s">
        <v>128</v>
      </c>
      <c r="E967" s="180" t="s">
        <v>1749</v>
      </c>
      <c r="F967" s="181" t="s">
        <v>1750</v>
      </c>
      <c r="G967" s="182" t="s">
        <v>147</v>
      </c>
      <c r="H967" s="183">
        <v>1</v>
      </c>
      <c r="I967" s="184">
        <v>33100</v>
      </c>
      <c r="J967" s="184">
        <f>ROUND(I967*H967,2)</f>
        <v>33100</v>
      </c>
      <c r="K967" s="181" t="s">
        <v>132</v>
      </c>
      <c r="L967" s="33"/>
      <c r="M967" s="185" t="s">
        <v>1</v>
      </c>
      <c r="N967" s="186" t="s">
        <v>39</v>
      </c>
      <c r="O967" s="187">
        <v>0</v>
      </c>
      <c r="P967" s="187">
        <f>O967*H967</f>
        <v>0</v>
      </c>
      <c r="Q967" s="187">
        <v>0</v>
      </c>
      <c r="R967" s="187">
        <f>Q967*H967</f>
        <v>0</v>
      </c>
      <c r="S967" s="187">
        <v>0</v>
      </c>
      <c r="T967" s="188">
        <f>S967*H967</f>
        <v>0</v>
      </c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R967" s="189" t="s">
        <v>1700</v>
      </c>
      <c r="AT967" s="189" t="s">
        <v>128</v>
      </c>
      <c r="AU967" s="189" t="s">
        <v>82</v>
      </c>
      <c r="AY967" s="14" t="s">
        <v>125</v>
      </c>
      <c r="BE967" s="190">
        <f>IF(N967="základní",J967,0)</f>
        <v>33100</v>
      </c>
      <c r="BF967" s="190">
        <f>IF(N967="snížená",J967,0)</f>
        <v>0</v>
      </c>
      <c r="BG967" s="190">
        <f>IF(N967="zákl. přenesená",J967,0)</f>
        <v>0</v>
      </c>
      <c r="BH967" s="190">
        <f>IF(N967="sníž. přenesená",J967,0)</f>
        <v>0</v>
      </c>
      <c r="BI967" s="190">
        <f>IF(N967="nulová",J967,0)</f>
        <v>0</v>
      </c>
      <c r="BJ967" s="14" t="s">
        <v>82</v>
      </c>
      <c r="BK967" s="190">
        <f>ROUND(I967*H967,2)</f>
        <v>33100</v>
      </c>
      <c r="BL967" s="14" t="s">
        <v>1700</v>
      </c>
      <c r="BM967" s="189" t="s">
        <v>1751</v>
      </c>
    </row>
    <row r="968" spans="1:65" s="2" customFormat="1" ht="28.8">
      <c r="A968" s="28"/>
      <c r="B968" s="29"/>
      <c r="C968" s="30"/>
      <c r="D968" s="191" t="s">
        <v>135</v>
      </c>
      <c r="E968" s="30"/>
      <c r="F968" s="192" t="s">
        <v>1752</v>
      </c>
      <c r="G968" s="30"/>
      <c r="H968" s="30"/>
      <c r="I968" s="30"/>
      <c r="J968" s="30"/>
      <c r="K968" s="30"/>
      <c r="L968" s="33"/>
      <c r="M968" s="193"/>
      <c r="N968" s="194"/>
      <c r="O968" s="65"/>
      <c r="P968" s="65"/>
      <c r="Q968" s="65"/>
      <c r="R968" s="65"/>
      <c r="S968" s="65"/>
      <c r="T968" s="66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T968" s="14" t="s">
        <v>135</v>
      </c>
      <c r="AU968" s="14" t="s">
        <v>82</v>
      </c>
    </row>
    <row r="969" spans="1:65" s="2" customFormat="1" ht="16.5" customHeight="1">
      <c r="A969" s="28"/>
      <c r="B969" s="29"/>
      <c r="C969" s="179" t="s">
        <v>1753</v>
      </c>
      <c r="D969" s="179" t="s">
        <v>128</v>
      </c>
      <c r="E969" s="180" t="s">
        <v>1754</v>
      </c>
      <c r="F969" s="181" t="s">
        <v>1755</v>
      </c>
      <c r="G969" s="182" t="s">
        <v>147</v>
      </c>
      <c r="H969" s="183">
        <v>1</v>
      </c>
      <c r="I969" s="184">
        <v>73800</v>
      </c>
      <c r="J969" s="184">
        <f>ROUND(I969*H969,2)</f>
        <v>73800</v>
      </c>
      <c r="K969" s="181" t="s">
        <v>132</v>
      </c>
      <c r="L969" s="33"/>
      <c r="M969" s="185" t="s">
        <v>1</v>
      </c>
      <c r="N969" s="186" t="s">
        <v>39</v>
      </c>
      <c r="O969" s="187">
        <v>0</v>
      </c>
      <c r="P969" s="187">
        <f>O969*H969</f>
        <v>0</v>
      </c>
      <c r="Q969" s="187">
        <v>0</v>
      </c>
      <c r="R969" s="187">
        <f>Q969*H969</f>
        <v>0</v>
      </c>
      <c r="S969" s="187">
        <v>0</v>
      </c>
      <c r="T969" s="188">
        <f>S969*H969</f>
        <v>0</v>
      </c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R969" s="189" t="s">
        <v>1700</v>
      </c>
      <c r="AT969" s="189" t="s">
        <v>128</v>
      </c>
      <c r="AU969" s="189" t="s">
        <v>82</v>
      </c>
      <c r="AY969" s="14" t="s">
        <v>125</v>
      </c>
      <c r="BE969" s="190">
        <f>IF(N969="základní",J969,0)</f>
        <v>73800</v>
      </c>
      <c r="BF969" s="190">
        <f>IF(N969="snížená",J969,0)</f>
        <v>0</v>
      </c>
      <c r="BG969" s="190">
        <f>IF(N969="zákl. přenesená",J969,0)</f>
        <v>0</v>
      </c>
      <c r="BH969" s="190">
        <f>IF(N969="sníž. přenesená",J969,0)</f>
        <v>0</v>
      </c>
      <c r="BI969" s="190">
        <f>IF(N969="nulová",J969,0)</f>
        <v>0</v>
      </c>
      <c r="BJ969" s="14" t="s">
        <v>82</v>
      </c>
      <c r="BK969" s="190">
        <f>ROUND(I969*H969,2)</f>
        <v>73800</v>
      </c>
      <c r="BL969" s="14" t="s">
        <v>1700</v>
      </c>
      <c r="BM969" s="189" t="s">
        <v>1756</v>
      </c>
    </row>
    <row r="970" spans="1:65" s="2" customFormat="1" ht="28.8">
      <c r="A970" s="28"/>
      <c r="B970" s="29"/>
      <c r="C970" s="30"/>
      <c r="D970" s="191" t="s">
        <v>135</v>
      </c>
      <c r="E970" s="30"/>
      <c r="F970" s="192" t="s">
        <v>1757</v>
      </c>
      <c r="G970" s="30"/>
      <c r="H970" s="30"/>
      <c r="I970" s="30"/>
      <c r="J970" s="30"/>
      <c r="K970" s="30"/>
      <c r="L970" s="33"/>
      <c r="M970" s="205"/>
      <c r="N970" s="206"/>
      <c r="O970" s="207"/>
      <c r="P970" s="207"/>
      <c r="Q970" s="207"/>
      <c r="R970" s="207"/>
      <c r="S970" s="207"/>
      <c r="T970" s="208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T970" s="14" t="s">
        <v>135</v>
      </c>
      <c r="AU970" s="14" t="s">
        <v>82</v>
      </c>
    </row>
    <row r="971" spans="1:65" s="2" customFormat="1" ht="6.9" customHeight="1">
      <c r="A971" s="28"/>
      <c r="B971" s="48"/>
      <c r="C971" s="49"/>
      <c r="D971" s="49"/>
      <c r="E971" s="49"/>
      <c r="F971" s="49"/>
      <c r="G971" s="49"/>
      <c r="H971" s="49"/>
      <c r="I971" s="49"/>
      <c r="J971" s="49"/>
      <c r="K971" s="49"/>
      <c r="L971" s="33"/>
      <c r="M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</row>
  </sheetData>
  <sheetProtection algorithmName="SHA-512" hashValue="eubRp6LIUpSnFP3AyqixOP9hElEXo2A46ENWf14vA946zcRfJG6q3q9dsPoV/SwViIFsigMIiKWGh8Fft6YphA==" saltValue="b6hm35Wl0HP2wawk2TKgVle2MKZ0vpvHjlu3a5gh31OUksX1vzd5q14v97qFScVmCOxLZY5UqspuhfadOuhCRA==" spinCount="100000" sheet="1" objects="1" scenarios="1" formatColumns="0" formatRows="0" autoFilter="0"/>
  <autoFilter ref="C129:K970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4"/>
  <sheetViews>
    <sheetView showGridLines="0" topLeftCell="A107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19"/>
    </row>
    <row r="2" spans="1:46" s="1" customFormat="1" ht="36.9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4" t="s">
        <v>87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7"/>
      <c r="AT3" s="14" t="s">
        <v>84</v>
      </c>
    </row>
    <row r="4" spans="1:46" s="1" customFormat="1" ht="24.9" customHeight="1">
      <c r="B4" s="17"/>
      <c r="D4" s="104" t="s">
        <v>88</v>
      </c>
      <c r="L4" s="17"/>
      <c r="M4" s="10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6" t="s">
        <v>14</v>
      </c>
      <c r="L6" s="17"/>
    </row>
    <row r="7" spans="1:46" s="1" customFormat="1" ht="26.25" customHeight="1">
      <c r="B7" s="17"/>
      <c r="E7" s="248" t="str">
        <f>'Rekapitulace stavby'!K6</f>
        <v>Svařování, navařování, broušení, výměna ocelových součástí výhybek a kolejnic OŘ OVA 2024 - ST Ostrava</v>
      </c>
      <c r="F7" s="249"/>
      <c r="G7" s="249"/>
      <c r="H7" s="249"/>
      <c r="L7" s="17"/>
    </row>
    <row r="8" spans="1:46" s="2" customFormat="1" ht="12" customHeight="1">
      <c r="A8" s="28"/>
      <c r="B8" s="33"/>
      <c r="C8" s="28"/>
      <c r="D8" s="106" t="s">
        <v>89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50" t="s">
        <v>1758</v>
      </c>
      <c r="F9" s="251"/>
      <c r="G9" s="251"/>
      <c r="H9" s="251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16</v>
      </c>
      <c r="E11" s="28"/>
      <c r="F11" s="107" t="s">
        <v>1</v>
      </c>
      <c r="G11" s="28"/>
      <c r="H11" s="28"/>
      <c r="I11" s="106" t="s">
        <v>17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18</v>
      </c>
      <c r="E12" s="28"/>
      <c r="F12" s="107" t="s">
        <v>19</v>
      </c>
      <c r="G12" s="28"/>
      <c r="H12" s="28"/>
      <c r="I12" s="106" t="s">
        <v>20</v>
      </c>
      <c r="J12" s="108" t="str">
        <f>'Rekapitulace stavby'!AN8</f>
        <v>7. 3. 2024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8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22</v>
      </c>
      <c r="E14" s="28"/>
      <c r="F14" s="28"/>
      <c r="G14" s="28"/>
      <c r="H14" s="28"/>
      <c r="I14" s="106" t="s">
        <v>23</v>
      </c>
      <c r="J14" s="107" t="s">
        <v>24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">
        <v>25</v>
      </c>
      <c r="F15" s="28"/>
      <c r="G15" s="28"/>
      <c r="H15" s="28"/>
      <c r="I15" s="106" t="s">
        <v>26</v>
      </c>
      <c r="J15" s="107" t="s">
        <v>27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28</v>
      </c>
      <c r="E17" s="28"/>
      <c r="F17" s="28"/>
      <c r="G17" s="28"/>
      <c r="H17" s="28"/>
      <c r="I17" s="106" t="s">
        <v>23</v>
      </c>
      <c r="J17" s="107" t="str">
        <f>'Rekapitulace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52" t="str">
        <f>'Rekapitulace stavby'!E14</f>
        <v xml:space="preserve"> </v>
      </c>
      <c r="F18" s="252"/>
      <c r="G18" s="252"/>
      <c r="H18" s="252"/>
      <c r="I18" s="106" t="s">
        <v>26</v>
      </c>
      <c r="J18" s="107" t="str">
        <f>'Rekapitulace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30</v>
      </c>
      <c r="E20" s="28"/>
      <c r="F20" s="28"/>
      <c r="G20" s="28"/>
      <c r="H20" s="28"/>
      <c r="I20" s="106" t="s">
        <v>23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32</v>
      </c>
      <c r="E23" s="28"/>
      <c r="F23" s="28"/>
      <c r="G23" s="28"/>
      <c r="H23" s="28"/>
      <c r="I23" s="106" t="s">
        <v>23</v>
      </c>
      <c r="J23" s="107" t="s">
        <v>24</v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">
        <v>25</v>
      </c>
      <c r="F24" s="28"/>
      <c r="G24" s="28"/>
      <c r="H24" s="28"/>
      <c r="I24" s="106" t="s">
        <v>26</v>
      </c>
      <c r="J24" s="107" t="s">
        <v>27</v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33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53" t="s">
        <v>1</v>
      </c>
      <c r="F27" s="253"/>
      <c r="G27" s="253"/>
      <c r="H27" s="25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34</v>
      </c>
      <c r="E30" s="28"/>
      <c r="F30" s="28"/>
      <c r="G30" s="28"/>
      <c r="H30" s="28"/>
      <c r="I30" s="28"/>
      <c r="J30" s="114">
        <f>ROUND(J117, 2)</f>
        <v>2000000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33"/>
      <c r="C32" s="28"/>
      <c r="D32" s="28"/>
      <c r="E32" s="28"/>
      <c r="F32" s="115" t="s">
        <v>36</v>
      </c>
      <c r="G32" s="28"/>
      <c r="H32" s="28"/>
      <c r="I32" s="115" t="s">
        <v>35</v>
      </c>
      <c r="J32" s="115" t="s">
        <v>37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33"/>
      <c r="C33" s="28"/>
      <c r="D33" s="116" t="s">
        <v>38</v>
      </c>
      <c r="E33" s="106" t="s">
        <v>39</v>
      </c>
      <c r="F33" s="117">
        <f>ROUND((SUM(BE117:BE133)),  2)</f>
        <v>2000000</v>
      </c>
      <c r="G33" s="28"/>
      <c r="H33" s="28"/>
      <c r="I33" s="118">
        <v>0.21</v>
      </c>
      <c r="J33" s="117">
        <f>ROUND(((SUM(BE117:BE133))*I33),  2)</f>
        <v>420000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33"/>
      <c r="C34" s="28"/>
      <c r="D34" s="28"/>
      <c r="E34" s="106" t="s">
        <v>40</v>
      </c>
      <c r="F34" s="117">
        <f>ROUND((SUM(BF117:BF133)),  2)</f>
        <v>0</v>
      </c>
      <c r="G34" s="28"/>
      <c r="H34" s="28"/>
      <c r="I34" s="118">
        <v>0.12</v>
      </c>
      <c r="J34" s="117">
        <f>ROUND(((SUM(BF117:BF133))*I34),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6" t="s">
        <v>41</v>
      </c>
      <c r="F35" s="117">
        <f>ROUND((SUM(BG117:BG133)),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6" t="s">
        <v>42</v>
      </c>
      <c r="F36" s="117">
        <f>ROUND((SUM(BH117:BH133)),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6" t="s">
        <v>43</v>
      </c>
      <c r="F37" s="117">
        <f>ROUND((SUM(BI117:BI133)),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44</v>
      </c>
      <c r="E39" s="121"/>
      <c r="F39" s="121"/>
      <c r="G39" s="122" t="s">
        <v>45</v>
      </c>
      <c r="H39" s="123" t="s">
        <v>46</v>
      </c>
      <c r="I39" s="121"/>
      <c r="J39" s="124">
        <f>SUM(J30:J37)</f>
        <v>2420000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5"/>
      <c r="D50" s="126" t="s">
        <v>47</v>
      </c>
      <c r="E50" s="127"/>
      <c r="F50" s="127"/>
      <c r="G50" s="126" t="s">
        <v>48</v>
      </c>
      <c r="H50" s="127"/>
      <c r="I50" s="127"/>
      <c r="J50" s="127"/>
      <c r="K50" s="127"/>
      <c r="L50" s="45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8"/>
      <c r="B61" s="33"/>
      <c r="C61" s="28"/>
      <c r="D61" s="128" t="s">
        <v>49</v>
      </c>
      <c r="E61" s="129"/>
      <c r="F61" s="130" t="s">
        <v>50</v>
      </c>
      <c r="G61" s="128" t="s">
        <v>49</v>
      </c>
      <c r="H61" s="129"/>
      <c r="I61" s="129"/>
      <c r="J61" s="131" t="s">
        <v>50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8"/>
      <c r="B65" s="33"/>
      <c r="C65" s="28"/>
      <c r="D65" s="126" t="s">
        <v>51</v>
      </c>
      <c r="E65" s="132"/>
      <c r="F65" s="132"/>
      <c r="G65" s="126" t="s">
        <v>52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8"/>
      <c r="B76" s="33"/>
      <c r="C76" s="28"/>
      <c r="D76" s="128" t="s">
        <v>49</v>
      </c>
      <c r="E76" s="129"/>
      <c r="F76" s="130" t="s">
        <v>50</v>
      </c>
      <c r="G76" s="128" t="s">
        <v>49</v>
      </c>
      <c r="H76" s="129"/>
      <c r="I76" s="129"/>
      <c r="J76" s="131" t="s">
        <v>50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91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29"/>
      <c r="C85" s="30"/>
      <c r="D85" s="30"/>
      <c r="E85" s="246" t="str">
        <f>E7</f>
        <v>Svařování, navařování, broušení, výměna ocelových součástí výhybek a kolejnic OŘ OVA 2024 - ST Ostrava</v>
      </c>
      <c r="F85" s="247"/>
      <c r="G85" s="247"/>
      <c r="H85" s="247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89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0" t="str">
        <f>E9</f>
        <v>VON - Vedlejší a ostatní náklady - ST Ostrava</v>
      </c>
      <c r="F87" s="245"/>
      <c r="G87" s="245"/>
      <c r="H87" s="245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30"/>
      <c r="E89" s="30"/>
      <c r="F89" s="23" t="str">
        <f>F12</f>
        <v>obvod ST Ostrava</v>
      </c>
      <c r="G89" s="30"/>
      <c r="H89" s="30"/>
      <c r="I89" s="25" t="s">
        <v>20</v>
      </c>
      <c r="J89" s="60" t="str">
        <f>IF(J12="","",J12)</f>
        <v>7. 3. 2024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customHeight="1">
      <c r="A91" s="28"/>
      <c r="B91" s="29"/>
      <c r="C91" s="25" t="s">
        <v>22</v>
      </c>
      <c r="D91" s="30"/>
      <c r="E91" s="30"/>
      <c r="F91" s="23" t="str">
        <f>E15</f>
        <v>Správa železnic, státní organizace, OŘ Ostrava</v>
      </c>
      <c r="G91" s="30"/>
      <c r="H91" s="30"/>
      <c r="I91" s="25" t="s">
        <v>30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40.049999999999997" customHeight="1">
      <c r="A92" s="28"/>
      <c r="B92" s="29"/>
      <c r="C92" s="25" t="s">
        <v>28</v>
      </c>
      <c r="D92" s="30"/>
      <c r="E92" s="30"/>
      <c r="F92" s="23" t="str">
        <f>IF(E18="","",E18)</f>
        <v xml:space="preserve"> </v>
      </c>
      <c r="G92" s="30"/>
      <c r="H92" s="30"/>
      <c r="I92" s="25" t="s">
        <v>32</v>
      </c>
      <c r="J92" s="26" t="str">
        <f>E24</f>
        <v>Správa železnic, státní organizace, OŘ Ostrava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92</v>
      </c>
      <c r="D94" s="138"/>
      <c r="E94" s="138"/>
      <c r="F94" s="138"/>
      <c r="G94" s="138"/>
      <c r="H94" s="138"/>
      <c r="I94" s="138"/>
      <c r="J94" s="139" t="s">
        <v>93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8" customHeight="1">
      <c r="A96" s="28"/>
      <c r="B96" s="29"/>
      <c r="C96" s="140" t="s">
        <v>94</v>
      </c>
      <c r="D96" s="30"/>
      <c r="E96" s="30"/>
      <c r="F96" s="30"/>
      <c r="G96" s="30"/>
      <c r="H96" s="30"/>
      <c r="I96" s="30"/>
      <c r="J96" s="78">
        <f>J117</f>
        <v>2000000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95</v>
      </c>
    </row>
    <row r="97" spans="1:31" s="9" customFormat="1" ht="24.9" customHeight="1">
      <c r="B97" s="141"/>
      <c r="C97" s="142"/>
      <c r="D97" s="143" t="s">
        <v>1759</v>
      </c>
      <c r="E97" s="144"/>
      <c r="F97" s="144"/>
      <c r="G97" s="144"/>
      <c r="H97" s="144"/>
      <c r="I97" s="144"/>
      <c r="J97" s="145">
        <f>J118</f>
        <v>2000000</v>
      </c>
      <c r="K97" s="142"/>
      <c r="L97" s="146"/>
    </row>
    <row r="98" spans="1:31" s="2" customFormat="1" ht="21.75" customHeight="1">
      <c r="A98" s="28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" customHeight="1">
      <c r="A99" s="2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5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" customHeight="1">
      <c r="A103" s="28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" customHeight="1">
      <c r="A104" s="28"/>
      <c r="B104" s="29"/>
      <c r="C104" s="20" t="s">
        <v>110</v>
      </c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" customHeight="1">
      <c r="A105" s="28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5" t="s">
        <v>14</v>
      </c>
      <c r="D106" s="30"/>
      <c r="E106" s="30"/>
      <c r="F106" s="30"/>
      <c r="G106" s="30"/>
      <c r="H106" s="30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6.25" customHeight="1">
      <c r="A107" s="28"/>
      <c r="B107" s="29"/>
      <c r="C107" s="30"/>
      <c r="D107" s="30"/>
      <c r="E107" s="246" t="str">
        <f>E7</f>
        <v>Svařování, navařování, broušení, výměna ocelových součástí výhybek a kolejnic OŘ OVA 2024 - ST Ostrava</v>
      </c>
      <c r="F107" s="247"/>
      <c r="G107" s="247"/>
      <c r="H107" s="247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5" t="s">
        <v>89</v>
      </c>
      <c r="D108" s="30"/>
      <c r="E108" s="30"/>
      <c r="F108" s="30"/>
      <c r="G108" s="30"/>
      <c r="H108" s="30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30"/>
      <c r="D109" s="30"/>
      <c r="E109" s="220" t="str">
        <f>E9</f>
        <v>VON - Vedlejší a ostatní náklady - ST Ostrava</v>
      </c>
      <c r="F109" s="245"/>
      <c r="G109" s="245"/>
      <c r="H109" s="245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18</v>
      </c>
      <c r="D111" s="30"/>
      <c r="E111" s="30"/>
      <c r="F111" s="23" t="str">
        <f>F12</f>
        <v>obvod ST Ostrava</v>
      </c>
      <c r="G111" s="30"/>
      <c r="H111" s="30"/>
      <c r="I111" s="25" t="s">
        <v>20</v>
      </c>
      <c r="J111" s="60" t="str">
        <f>IF(J12="","",J12)</f>
        <v>7. 3. 2024</v>
      </c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5" t="s">
        <v>22</v>
      </c>
      <c r="D113" s="30"/>
      <c r="E113" s="30"/>
      <c r="F113" s="23" t="str">
        <f>E15</f>
        <v>Správa železnic, státní organizace, OŘ Ostrava</v>
      </c>
      <c r="G113" s="30"/>
      <c r="H113" s="30"/>
      <c r="I113" s="25" t="s">
        <v>30</v>
      </c>
      <c r="J113" s="26" t="str">
        <f>E21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40.049999999999997" customHeight="1">
      <c r="A114" s="28"/>
      <c r="B114" s="29"/>
      <c r="C114" s="25" t="s">
        <v>28</v>
      </c>
      <c r="D114" s="30"/>
      <c r="E114" s="30"/>
      <c r="F114" s="23" t="str">
        <f>IF(E18="","",E18)</f>
        <v xml:space="preserve"> </v>
      </c>
      <c r="G114" s="30"/>
      <c r="H114" s="30"/>
      <c r="I114" s="25" t="s">
        <v>32</v>
      </c>
      <c r="J114" s="26" t="str">
        <f>E24</f>
        <v>Správa železnic, státní organizace, OŘ Ostrava</v>
      </c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1" customFormat="1" ht="29.25" customHeight="1">
      <c r="A116" s="153"/>
      <c r="B116" s="154"/>
      <c r="C116" s="155" t="s">
        <v>111</v>
      </c>
      <c r="D116" s="156" t="s">
        <v>59</v>
      </c>
      <c r="E116" s="156" t="s">
        <v>55</v>
      </c>
      <c r="F116" s="156" t="s">
        <v>56</v>
      </c>
      <c r="G116" s="156" t="s">
        <v>112</v>
      </c>
      <c r="H116" s="156" t="s">
        <v>113</v>
      </c>
      <c r="I116" s="156" t="s">
        <v>114</v>
      </c>
      <c r="J116" s="156" t="s">
        <v>93</v>
      </c>
      <c r="K116" s="157" t="s">
        <v>115</v>
      </c>
      <c r="L116" s="158"/>
      <c r="M116" s="69" t="s">
        <v>1</v>
      </c>
      <c r="N116" s="70" t="s">
        <v>38</v>
      </c>
      <c r="O116" s="70" t="s">
        <v>116</v>
      </c>
      <c r="P116" s="70" t="s">
        <v>117</v>
      </c>
      <c r="Q116" s="70" t="s">
        <v>118</v>
      </c>
      <c r="R116" s="70" t="s">
        <v>119</v>
      </c>
      <c r="S116" s="70" t="s">
        <v>120</v>
      </c>
      <c r="T116" s="71" t="s">
        <v>121</v>
      </c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</row>
    <row r="117" spans="1:65" s="2" customFormat="1" ht="22.8" customHeight="1">
      <c r="A117" s="28"/>
      <c r="B117" s="29"/>
      <c r="C117" s="76" t="s">
        <v>122</v>
      </c>
      <c r="D117" s="30"/>
      <c r="E117" s="30"/>
      <c r="F117" s="30"/>
      <c r="G117" s="30"/>
      <c r="H117" s="30"/>
      <c r="I117" s="30"/>
      <c r="J117" s="159">
        <f>BK117</f>
        <v>2000000</v>
      </c>
      <c r="K117" s="30"/>
      <c r="L117" s="33"/>
      <c r="M117" s="72"/>
      <c r="N117" s="160"/>
      <c r="O117" s="73"/>
      <c r="P117" s="161">
        <f>P118</f>
        <v>0</v>
      </c>
      <c r="Q117" s="73"/>
      <c r="R117" s="161">
        <f>R118</f>
        <v>0</v>
      </c>
      <c r="S117" s="73"/>
      <c r="T117" s="162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4" t="s">
        <v>73</v>
      </c>
      <c r="AU117" s="14" t="s">
        <v>95</v>
      </c>
      <c r="BK117" s="163">
        <f>BK118</f>
        <v>2000000</v>
      </c>
    </row>
    <row r="118" spans="1:65" s="12" customFormat="1" ht="25.95" customHeight="1">
      <c r="B118" s="164"/>
      <c r="C118" s="165"/>
      <c r="D118" s="166" t="s">
        <v>73</v>
      </c>
      <c r="E118" s="167" t="s">
        <v>1760</v>
      </c>
      <c r="F118" s="167" t="s">
        <v>1761</v>
      </c>
      <c r="G118" s="165"/>
      <c r="H118" s="165"/>
      <c r="I118" s="165"/>
      <c r="J118" s="168">
        <f>BK118</f>
        <v>2000000</v>
      </c>
      <c r="K118" s="165"/>
      <c r="L118" s="169"/>
      <c r="M118" s="170"/>
      <c r="N118" s="171"/>
      <c r="O118" s="171"/>
      <c r="P118" s="172">
        <f>SUM(P119:P133)</f>
        <v>0</v>
      </c>
      <c r="Q118" s="171"/>
      <c r="R118" s="172">
        <f>SUM(R119:R133)</f>
        <v>0</v>
      </c>
      <c r="S118" s="171"/>
      <c r="T118" s="173">
        <f>SUM(T119:T133)</f>
        <v>0</v>
      </c>
      <c r="AR118" s="174" t="s">
        <v>123</v>
      </c>
      <c r="AT118" s="175" t="s">
        <v>73</v>
      </c>
      <c r="AU118" s="175" t="s">
        <v>74</v>
      </c>
      <c r="AY118" s="174" t="s">
        <v>125</v>
      </c>
      <c r="BK118" s="176">
        <f>SUM(BK119:BK133)</f>
        <v>2000000</v>
      </c>
    </row>
    <row r="119" spans="1:65" s="2" customFormat="1" ht="16.5" customHeight="1">
      <c r="A119" s="28"/>
      <c r="B119" s="29"/>
      <c r="C119" s="179" t="s">
        <v>82</v>
      </c>
      <c r="D119" s="179" t="s">
        <v>128</v>
      </c>
      <c r="E119" s="180" t="s">
        <v>1762</v>
      </c>
      <c r="F119" s="181" t="s">
        <v>1763</v>
      </c>
      <c r="G119" s="182" t="s">
        <v>1342</v>
      </c>
      <c r="H119" s="183">
        <v>1600</v>
      </c>
      <c r="I119" s="184">
        <v>400</v>
      </c>
      <c r="J119" s="184">
        <f>ROUND(I119*H119,2)</f>
        <v>640000</v>
      </c>
      <c r="K119" s="181" t="s">
        <v>1</v>
      </c>
      <c r="L119" s="33"/>
      <c r="M119" s="185" t="s">
        <v>1</v>
      </c>
      <c r="N119" s="186" t="s">
        <v>39</v>
      </c>
      <c r="O119" s="187">
        <v>0</v>
      </c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89" t="s">
        <v>1764</v>
      </c>
      <c r="AT119" s="189" t="s">
        <v>128</v>
      </c>
      <c r="AU119" s="189" t="s">
        <v>82</v>
      </c>
      <c r="AY119" s="14" t="s">
        <v>125</v>
      </c>
      <c r="BE119" s="190">
        <f>IF(N119="základní",J119,0)</f>
        <v>640000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4" t="s">
        <v>82</v>
      </c>
      <c r="BK119" s="190">
        <f>ROUND(I119*H119,2)</f>
        <v>640000</v>
      </c>
      <c r="BL119" s="14" t="s">
        <v>1764</v>
      </c>
      <c r="BM119" s="189" t="s">
        <v>84</v>
      </c>
    </row>
    <row r="120" spans="1:65" s="2" customFormat="1">
      <c r="A120" s="28"/>
      <c r="B120" s="29"/>
      <c r="C120" s="30"/>
      <c r="D120" s="191" t="s">
        <v>135</v>
      </c>
      <c r="E120" s="30"/>
      <c r="F120" s="192" t="s">
        <v>1763</v>
      </c>
      <c r="G120" s="30"/>
      <c r="H120" s="30"/>
      <c r="I120" s="30"/>
      <c r="J120" s="30"/>
      <c r="K120" s="30"/>
      <c r="L120" s="33"/>
      <c r="M120" s="193"/>
      <c r="N120" s="194"/>
      <c r="O120" s="65"/>
      <c r="P120" s="65"/>
      <c r="Q120" s="65"/>
      <c r="R120" s="65"/>
      <c r="S120" s="65"/>
      <c r="T120" s="6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4" t="s">
        <v>135</v>
      </c>
      <c r="AU120" s="14" t="s">
        <v>82</v>
      </c>
    </row>
    <row r="121" spans="1:65" s="2" customFormat="1" ht="16.5" customHeight="1">
      <c r="A121" s="28"/>
      <c r="B121" s="29"/>
      <c r="C121" s="179" t="s">
        <v>84</v>
      </c>
      <c r="D121" s="179" t="s">
        <v>128</v>
      </c>
      <c r="E121" s="180" t="s">
        <v>1765</v>
      </c>
      <c r="F121" s="181" t="s">
        <v>1766</v>
      </c>
      <c r="G121" s="182" t="s">
        <v>1342</v>
      </c>
      <c r="H121" s="183">
        <v>500</v>
      </c>
      <c r="I121" s="184">
        <v>400</v>
      </c>
      <c r="J121" s="184">
        <f>ROUND(I121*H121,2)</f>
        <v>200000</v>
      </c>
      <c r="K121" s="181" t="s">
        <v>1</v>
      </c>
      <c r="L121" s="33"/>
      <c r="M121" s="185" t="s">
        <v>1</v>
      </c>
      <c r="N121" s="186" t="s">
        <v>39</v>
      </c>
      <c r="O121" s="187">
        <v>0</v>
      </c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89" t="s">
        <v>1764</v>
      </c>
      <c r="AT121" s="189" t="s">
        <v>128</v>
      </c>
      <c r="AU121" s="189" t="s">
        <v>82</v>
      </c>
      <c r="AY121" s="14" t="s">
        <v>125</v>
      </c>
      <c r="BE121" s="190">
        <f>IF(N121="základní",J121,0)</f>
        <v>200000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4" t="s">
        <v>82</v>
      </c>
      <c r="BK121" s="190">
        <f>ROUND(I121*H121,2)</f>
        <v>200000</v>
      </c>
      <c r="BL121" s="14" t="s">
        <v>1764</v>
      </c>
      <c r="BM121" s="189" t="s">
        <v>133</v>
      </c>
    </row>
    <row r="122" spans="1:65" s="2" customFormat="1">
      <c r="A122" s="28"/>
      <c r="B122" s="29"/>
      <c r="C122" s="30"/>
      <c r="D122" s="191" t="s">
        <v>135</v>
      </c>
      <c r="E122" s="30"/>
      <c r="F122" s="192" t="s">
        <v>1766</v>
      </c>
      <c r="G122" s="30"/>
      <c r="H122" s="30"/>
      <c r="I122" s="30"/>
      <c r="J122" s="30"/>
      <c r="K122" s="30"/>
      <c r="L122" s="33"/>
      <c r="M122" s="193"/>
      <c r="N122" s="194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135</v>
      </c>
      <c r="AU122" s="14" t="s">
        <v>82</v>
      </c>
    </row>
    <row r="123" spans="1:65" s="2" customFormat="1" ht="24.15" customHeight="1">
      <c r="A123" s="28"/>
      <c r="B123" s="29"/>
      <c r="C123" s="179" t="s">
        <v>144</v>
      </c>
      <c r="D123" s="179" t="s">
        <v>128</v>
      </c>
      <c r="E123" s="180" t="s">
        <v>1767</v>
      </c>
      <c r="F123" s="181" t="s">
        <v>1768</v>
      </c>
      <c r="G123" s="182" t="s">
        <v>1342</v>
      </c>
      <c r="H123" s="183">
        <v>4500</v>
      </c>
      <c r="I123" s="184">
        <v>68</v>
      </c>
      <c r="J123" s="184">
        <f>ROUND(I123*H123,2)</f>
        <v>306000</v>
      </c>
      <c r="K123" s="181" t="s">
        <v>1</v>
      </c>
      <c r="L123" s="33"/>
      <c r="M123" s="185" t="s">
        <v>1</v>
      </c>
      <c r="N123" s="186" t="s">
        <v>39</v>
      </c>
      <c r="O123" s="187">
        <v>0</v>
      </c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89" t="s">
        <v>1764</v>
      </c>
      <c r="AT123" s="189" t="s">
        <v>128</v>
      </c>
      <c r="AU123" s="189" t="s">
        <v>82</v>
      </c>
      <c r="AY123" s="14" t="s">
        <v>125</v>
      </c>
      <c r="BE123" s="190">
        <f>IF(N123="základní",J123,0)</f>
        <v>306000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4" t="s">
        <v>82</v>
      </c>
      <c r="BK123" s="190">
        <f>ROUND(I123*H123,2)</f>
        <v>306000</v>
      </c>
      <c r="BL123" s="14" t="s">
        <v>1764</v>
      </c>
      <c r="BM123" s="189" t="s">
        <v>134</v>
      </c>
    </row>
    <row r="124" spans="1:65" s="2" customFormat="1" ht="19.2">
      <c r="A124" s="28"/>
      <c r="B124" s="29"/>
      <c r="C124" s="30"/>
      <c r="D124" s="191" t="s">
        <v>135</v>
      </c>
      <c r="E124" s="30"/>
      <c r="F124" s="192" t="s">
        <v>1768</v>
      </c>
      <c r="G124" s="30"/>
      <c r="H124" s="30"/>
      <c r="I124" s="30"/>
      <c r="J124" s="30"/>
      <c r="K124" s="30"/>
      <c r="L124" s="33"/>
      <c r="M124" s="193"/>
      <c r="N124" s="194"/>
      <c r="O124" s="65"/>
      <c r="P124" s="65"/>
      <c r="Q124" s="65"/>
      <c r="R124" s="65"/>
      <c r="S124" s="65"/>
      <c r="T124" s="66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4" t="s">
        <v>135</v>
      </c>
      <c r="AU124" s="14" t="s">
        <v>82</v>
      </c>
    </row>
    <row r="125" spans="1:65" s="2" customFormat="1" ht="24.15" customHeight="1">
      <c r="A125" s="28"/>
      <c r="B125" s="29"/>
      <c r="C125" s="179" t="s">
        <v>133</v>
      </c>
      <c r="D125" s="179" t="s">
        <v>128</v>
      </c>
      <c r="E125" s="180" t="s">
        <v>1769</v>
      </c>
      <c r="F125" s="181" t="s">
        <v>1770</v>
      </c>
      <c r="G125" s="182" t="s">
        <v>1342</v>
      </c>
      <c r="H125" s="183">
        <v>4500</v>
      </c>
      <c r="I125" s="184">
        <v>102</v>
      </c>
      <c r="J125" s="184">
        <f>ROUND(I125*H125,2)</f>
        <v>459000</v>
      </c>
      <c r="K125" s="181" t="s">
        <v>1</v>
      </c>
      <c r="L125" s="33"/>
      <c r="M125" s="185" t="s">
        <v>1</v>
      </c>
      <c r="N125" s="186" t="s">
        <v>39</v>
      </c>
      <c r="O125" s="187">
        <v>0</v>
      </c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89" t="s">
        <v>1764</v>
      </c>
      <c r="AT125" s="189" t="s">
        <v>128</v>
      </c>
      <c r="AU125" s="189" t="s">
        <v>82</v>
      </c>
      <c r="AY125" s="14" t="s">
        <v>125</v>
      </c>
      <c r="BE125" s="190">
        <f>IF(N125="základní",J125,0)</f>
        <v>459000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4" t="s">
        <v>82</v>
      </c>
      <c r="BK125" s="190">
        <f>ROUND(I125*H125,2)</f>
        <v>459000</v>
      </c>
      <c r="BL125" s="14" t="s">
        <v>1764</v>
      </c>
      <c r="BM125" s="189" t="s">
        <v>167</v>
      </c>
    </row>
    <row r="126" spans="1:65" s="2" customFormat="1" ht="19.2">
      <c r="A126" s="28"/>
      <c r="B126" s="29"/>
      <c r="C126" s="30"/>
      <c r="D126" s="191" t="s">
        <v>135</v>
      </c>
      <c r="E126" s="30"/>
      <c r="F126" s="192" t="s">
        <v>1770</v>
      </c>
      <c r="G126" s="30"/>
      <c r="H126" s="30"/>
      <c r="I126" s="30"/>
      <c r="J126" s="30"/>
      <c r="K126" s="30"/>
      <c r="L126" s="33"/>
      <c r="M126" s="193"/>
      <c r="N126" s="194"/>
      <c r="O126" s="65"/>
      <c r="P126" s="65"/>
      <c r="Q126" s="65"/>
      <c r="R126" s="65"/>
      <c r="S126" s="65"/>
      <c r="T126" s="6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135</v>
      </c>
      <c r="AU126" s="14" t="s">
        <v>82</v>
      </c>
    </row>
    <row r="127" spans="1:65" s="2" customFormat="1" ht="16.5" customHeight="1">
      <c r="A127" s="28"/>
      <c r="B127" s="29"/>
      <c r="C127" s="179" t="s">
        <v>123</v>
      </c>
      <c r="D127" s="179" t="s">
        <v>128</v>
      </c>
      <c r="E127" s="180" t="s">
        <v>1771</v>
      </c>
      <c r="F127" s="181" t="s">
        <v>1772</v>
      </c>
      <c r="G127" s="182" t="s">
        <v>139</v>
      </c>
      <c r="H127" s="183">
        <v>50000</v>
      </c>
      <c r="I127" s="184">
        <v>5.8</v>
      </c>
      <c r="J127" s="184">
        <f>ROUND(I127*H127,2)</f>
        <v>290000</v>
      </c>
      <c r="K127" s="181" t="s">
        <v>132</v>
      </c>
      <c r="L127" s="33"/>
      <c r="M127" s="185" t="s">
        <v>1</v>
      </c>
      <c r="N127" s="186" t="s">
        <v>39</v>
      </c>
      <c r="O127" s="187">
        <v>0</v>
      </c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89" t="s">
        <v>1764</v>
      </c>
      <c r="AT127" s="189" t="s">
        <v>128</v>
      </c>
      <c r="AU127" s="189" t="s">
        <v>82</v>
      </c>
      <c r="AY127" s="14" t="s">
        <v>125</v>
      </c>
      <c r="BE127" s="190">
        <f>IF(N127="základní",J127,0)</f>
        <v>290000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4" t="s">
        <v>82</v>
      </c>
      <c r="BK127" s="190">
        <f>ROUND(I127*H127,2)</f>
        <v>290000</v>
      </c>
      <c r="BL127" s="14" t="s">
        <v>1764</v>
      </c>
      <c r="BM127" s="189" t="s">
        <v>140</v>
      </c>
    </row>
    <row r="128" spans="1:65" s="2" customFormat="1" ht="28.8">
      <c r="A128" s="28"/>
      <c r="B128" s="29"/>
      <c r="C128" s="30"/>
      <c r="D128" s="191" t="s">
        <v>135</v>
      </c>
      <c r="E128" s="30"/>
      <c r="F128" s="192" t="s">
        <v>1773</v>
      </c>
      <c r="G128" s="30"/>
      <c r="H128" s="30"/>
      <c r="I128" s="30"/>
      <c r="J128" s="30"/>
      <c r="K128" s="30"/>
      <c r="L128" s="33"/>
      <c r="M128" s="193"/>
      <c r="N128" s="194"/>
      <c r="O128" s="65"/>
      <c r="P128" s="65"/>
      <c r="Q128" s="65"/>
      <c r="R128" s="65"/>
      <c r="S128" s="65"/>
      <c r="T128" s="6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135</v>
      </c>
      <c r="AU128" s="14" t="s">
        <v>82</v>
      </c>
    </row>
    <row r="129" spans="1:65" s="2" customFormat="1" ht="19.2">
      <c r="A129" s="28"/>
      <c r="B129" s="29"/>
      <c r="C129" s="30"/>
      <c r="D129" s="191" t="s">
        <v>142</v>
      </c>
      <c r="E129" s="30"/>
      <c r="F129" s="195" t="s">
        <v>1774</v>
      </c>
      <c r="G129" s="30"/>
      <c r="H129" s="30"/>
      <c r="I129" s="30"/>
      <c r="J129" s="30"/>
      <c r="K129" s="30"/>
      <c r="L129" s="33"/>
      <c r="M129" s="193"/>
      <c r="N129" s="194"/>
      <c r="O129" s="65"/>
      <c r="P129" s="65"/>
      <c r="Q129" s="65"/>
      <c r="R129" s="65"/>
      <c r="S129" s="65"/>
      <c r="T129" s="66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4" t="s">
        <v>142</v>
      </c>
      <c r="AU129" s="14" t="s">
        <v>82</v>
      </c>
    </row>
    <row r="130" spans="1:65" s="2" customFormat="1" ht="24.15" customHeight="1">
      <c r="A130" s="28"/>
      <c r="B130" s="29"/>
      <c r="C130" s="179" t="s">
        <v>134</v>
      </c>
      <c r="D130" s="179" t="s">
        <v>128</v>
      </c>
      <c r="E130" s="180" t="s">
        <v>1775</v>
      </c>
      <c r="F130" s="181" t="s">
        <v>1776</v>
      </c>
      <c r="G130" s="182" t="s">
        <v>1777</v>
      </c>
      <c r="H130" s="183">
        <v>1200</v>
      </c>
      <c r="I130" s="184">
        <v>50</v>
      </c>
      <c r="J130" s="184">
        <f>ROUND(I130*H130,2)</f>
        <v>60000</v>
      </c>
      <c r="K130" s="181" t="s">
        <v>132</v>
      </c>
      <c r="L130" s="33"/>
      <c r="M130" s="185" t="s">
        <v>1</v>
      </c>
      <c r="N130" s="186" t="s">
        <v>39</v>
      </c>
      <c r="O130" s="187">
        <v>0</v>
      </c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89" t="s">
        <v>1764</v>
      </c>
      <c r="AT130" s="189" t="s">
        <v>128</v>
      </c>
      <c r="AU130" s="189" t="s">
        <v>82</v>
      </c>
      <c r="AY130" s="14" t="s">
        <v>125</v>
      </c>
      <c r="BE130" s="190">
        <f>IF(N130="základní",J130,0)</f>
        <v>60000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4" t="s">
        <v>82</v>
      </c>
      <c r="BK130" s="190">
        <f>ROUND(I130*H130,2)</f>
        <v>60000</v>
      </c>
      <c r="BL130" s="14" t="s">
        <v>1764</v>
      </c>
      <c r="BM130" s="189" t="s">
        <v>8</v>
      </c>
    </row>
    <row r="131" spans="1:65" s="2" customFormat="1">
      <c r="A131" s="28"/>
      <c r="B131" s="29"/>
      <c r="C131" s="30"/>
      <c r="D131" s="191" t="s">
        <v>135</v>
      </c>
      <c r="E131" s="30"/>
      <c r="F131" s="192" t="s">
        <v>1776</v>
      </c>
      <c r="G131" s="30"/>
      <c r="H131" s="30"/>
      <c r="I131" s="30"/>
      <c r="J131" s="30"/>
      <c r="K131" s="30"/>
      <c r="L131" s="33"/>
      <c r="M131" s="193"/>
      <c r="N131" s="194"/>
      <c r="O131" s="65"/>
      <c r="P131" s="65"/>
      <c r="Q131" s="65"/>
      <c r="R131" s="65"/>
      <c r="S131" s="65"/>
      <c r="T131" s="66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4" t="s">
        <v>135</v>
      </c>
      <c r="AU131" s="14" t="s">
        <v>82</v>
      </c>
    </row>
    <row r="132" spans="1:65" s="2" customFormat="1" ht="16.5" customHeight="1">
      <c r="A132" s="28"/>
      <c r="B132" s="29"/>
      <c r="C132" s="179" t="s">
        <v>162</v>
      </c>
      <c r="D132" s="179" t="s">
        <v>128</v>
      </c>
      <c r="E132" s="180" t="s">
        <v>1778</v>
      </c>
      <c r="F132" s="181" t="s">
        <v>1779</v>
      </c>
      <c r="G132" s="182" t="s">
        <v>1777</v>
      </c>
      <c r="H132" s="183">
        <v>900</v>
      </c>
      <c r="I132" s="184">
        <v>50</v>
      </c>
      <c r="J132" s="184">
        <f>ROUND(I132*H132,2)</f>
        <v>45000</v>
      </c>
      <c r="K132" s="181" t="s">
        <v>132</v>
      </c>
      <c r="L132" s="33"/>
      <c r="M132" s="185" t="s">
        <v>1</v>
      </c>
      <c r="N132" s="186" t="s">
        <v>39</v>
      </c>
      <c r="O132" s="187">
        <v>0</v>
      </c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9" t="s">
        <v>1764</v>
      </c>
      <c r="AT132" s="189" t="s">
        <v>128</v>
      </c>
      <c r="AU132" s="189" t="s">
        <v>82</v>
      </c>
      <c r="AY132" s="14" t="s">
        <v>125</v>
      </c>
      <c r="BE132" s="190">
        <f>IF(N132="základní",J132,0)</f>
        <v>45000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4" t="s">
        <v>82</v>
      </c>
      <c r="BK132" s="190">
        <f>ROUND(I132*H132,2)</f>
        <v>45000</v>
      </c>
      <c r="BL132" s="14" t="s">
        <v>1764</v>
      </c>
      <c r="BM132" s="189" t="s">
        <v>151</v>
      </c>
    </row>
    <row r="133" spans="1:65" s="2" customFormat="1">
      <c r="A133" s="28"/>
      <c r="B133" s="29"/>
      <c r="C133" s="30"/>
      <c r="D133" s="191" t="s">
        <v>135</v>
      </c>
      <c r="E133" s="30"/>
      <c r="F133" s="192" t="s">
        <v>1779</v>
      </c>
      <c r="G133" s="30"/>
      <c r="H133" s="30"/>
      <c r="I133" s="30"/>
      <c r="J133" s="30"/>
      <c r="K133" s="30"/>
      <c r="L133" s="33"/>
      <c r="M133" s="205"/>
      <c r="N133" s="206"/>
      <c r="O133" s="207"/>
      <c r="P133" s="207"/>
      <c r="Q133" s="207"/>
      <c r="R133" s="207"/>
      <c r="S133" s="207"/>
      <c r="T133" s="20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135</v>
      </c>
      <c r="AU133" s="14" t="s">
        <v>82</v>
      </c>
    </row>
    <row r="134" spans="1:65" s="2" customFormat="1" ht="6.9" customHeight="1">
      <c r="A134" s="28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33"/>
      <c r="M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</sheetData>
  <sheetProtection algorithmName="SHA-512" hashValue="MR7HQrSetdgfaL28RbMCieeUih5YseFGxy4dTPiezSF+/x7FYf2DOJRcPHfQTOcMrTCkYxv5u8zOOEh8Y1gxoA==" saltValue="dwMh1EZonwKo6uXmwdjDYbYGK3bA+0yzs130DZ4U9BSxSZaUIJeykZywfo1joQxpwnX0PvYjqn8fp26ug/cDUA==" spinCount="100000" sheet="1" objects="1" scenarios="1" formatColumns="0" formatRows="0" autoFilter="0"/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Bauer Michal</cp:lastModifiedBy>
  <dcterms:created xsi:type="dcterms:W3CDTF">2024-03-13T08:50:29Z</dcterms:created>
  <dcterms:modified xsi:type="dcterms:W3CDTF">2024-03-13T12:16:13Z</dcterms:modified>
</cp:coreProperties>
</file>